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ladimir/Documents/WarTears/"/>
    </mc:Choice>
  </mc:AlternateContent>
  <xr:revisionPtr revIDLastSave="0" documentId="13_ncr:1_{F244B8D6-1998-E741-B28A-BE08076DB68D}" xr6:coauthVersionLast="47" xr6:coauthVersionMax="47" xr10:uidLastSave="{00000000-0000-0000-0000-000000000000}"/>
  <bookViews>
    <workbookView xWindow="380" yWindow="500" windowWidth="28040" windowHeight="16940" xr2:uid="{0AEACE9F-83FF-A041-9BDA-70E7AE10747C}"/>
  </bookViews>
  <sheets>
    <sheet name="Data 2024-05-19" sheetId="3" r:id="rId1"/>
    <sheet name="Data 2023-11-01" sheetId="1" r:id="rId2"/>
    <sheet name="Metadata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9" i="3" l="1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N2" i="3"/>
  <c r="N50" i="3" s="1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L3" i="3"/>
  <c r="L2" i="3"/>
  <c r="L50" i="3" s="1"/>
  <c r="M50" i="3"/>
  <c r="K50" i="3"/>
  <c r="J36" i="3"/>
  <c r="J35" i="3"/>
  <c r="J34" i="3"/>
  <c r="J28" i="3"/>
  <c r="J27" i="3"/>
  <c r="J19" i="3"/>
  <c r="J12" i="3"/>
  <c r="J11" i="3"/>
  <c r="J10" i="3"/>
  <c r="J4" i="3"/>
  <c r="I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2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  <c r="D49" i="3"/>
  <c r="J49" i="3" s="1"/>
  <c r="D48" i="3"/>
  <c r="J48" i="3" s="1"/>
  <c r="D47" i="3"/>
  <c r="J47" i="3" s="1"/>
  <c r="D46" i="3"/>
  <c r="J46" i="3" s="1"/>
  <c r="D45" i="3"/>
  <c r="J45" i="3" s="1"/>
  <c r="D44" i="3"/>
  <c r="J44" i="3" s="1"/>
  <c r="D43" i="3"/>
  <c r="J43" i="3" s="1"/>
  <c r="D42" i="3"/>
  <c r="J42" i="3" s="1"/>
  <c r="D41" i="3"/>
  <c r="J41" i="3" s="1"/>
  <c r="D40" i="3"/>
  <c r="J40" i="3" s="1"/>
  <c r="D39" i="3"/>
  <c r="J39" i="3" s="1"/>
  <c r="D38" i="3"/>
  <c r="J38" i="3" s="1"/>
  <c r="D37" i="3"/>
  <c r="J37" i="3" s="1"/>
  <c r="D36" i="3"/>
  <c r="D35" i="3"/>
  <c r="D34" i="3"/>
  <c r="D33" i="3"/>
  <c r="J33" i="3" s="1"/>
  <c r="D32" i="3"/>
  <c r="J32" i="3" s="1"/>
  <c r="D31" i="3"/>
  <c r="J31" i="3" s="1"/>
  <c r="D30" i="3"/>
  <c r="J30" i="3" s="1"/>
  <c r="D29" i="3"/>
  <c r="J29" i="3" s="1"/>
  <c r="D28" i="3"/>
  <c r="D27" i="3"/>
  <c r="D26" i="3"/>
  <c r="J26" i="3" s="1"/>
  <c r="D25" i="3"/>
  <c r="J25" i="3" s="1"/>
  <c r="D24" i="3"/>
  <c r="J24" i="3" s="1"/>
  <c r="D23" i="3"/>
  <c r="J23" i="3" s="1"/>
  <c r="D22" i="3"/>
  <c r="J22" i="3" s="1"/>
  <c r="D21" i="3"/>
  <c r="J21" i="3" s="1"/>
  <c r="D20" i="3"/>
  <c r="J20" i="3" s="1"/>
  <c r="D19" i="3"/>
  <c r="D18" i="3"/>
  <c r="J18" i="3" s="1"/>
  <c r="D17" i="3"/>
  <c r="J17" i="3" s="1"/>
  <c r="D16" i="3"/>
  <c r="J16" i="3" s="1"/>
  <c r="D15" i="3"/>
  <c r="J15" i="3" s="1"/>
  <c r="D14" i="3"/>
  <c r="J14" i="3" s="1"/>
  <c r="D13" i="3"/>
  <c r="J13" i="3" s="1"/>
  <c r="D12" i="3"/>
  <c r="D11" i="3"/>
  <c r="D10" i="3"/>
  <c r="D9" i="3"/>
  <c r="J9" i="3" s="1"/>
  <c r="D8" i="3"/>
  <c r="J8" i="3" s="1"/>
  <c r="D7" i="3"/>
  <c r="J7" i="3" s="1"/>
  <c r="D6" i="3"/>
  <c r="J6" i="3" s="1"/>
  <c r="D5" i="3"/>
  <c r="J5" i="3" s="1"/>
  <c r="D4" i="3"/>
  <c r="D2" i="3"/>
  <c r="J2" i="3" s="1"/>
  <c r="D3" i="3"/>
  <c r="J3" i="3" s="1"/>
  <c r="G50" i="3"/>
  <c r="E50" i="3"/>
  <c r="C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B2" i="3"/>
  <c r="D49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F49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H49" i="1"/>
  <c r="H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F50" i="1"/>
  <c r="G50" i="1"/>
  <c r="E50" i="1"/>
  <c r="C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J50" i="3" l="1"/>
  <c r="H50" i="3"/>
  <c r="C51" i="3"/>
  <c r="C52" i="3" s="1" a="1"/>
  <c r="C52" i="3" s="1"/>
  <c r="D50" i="3"/>
  <c r="F50" i="3"/>
  <c r="E51" i="3"/>
  <c r="E52" i="3" s="1" a="1"/>
  <c r="E52" i="3" s="1"/>
  <c r="G51" i="3"/>
  <c r="G52" i="3" s="1" a="1"/>
  <c r="G52" i="3" s="1"/>
  <c r="C51" i="1"/>
  <c r="C52" i="1" s="1" a="1"/>
  <c r="C52" i="1" s="1"/>
  <c r="G51" i="1"/>
  <c r="G52" i="1" s="1" a="1"/>
  <c r="G52" i="1" s="1"/>
  <c r="E51" i="1"/>
  <c r="E52" i="1" s="1" a="1"/>
  <c r="E52" i="1" s="1"/>
  <c r="D50" i="1"/>
  <c r="H50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<sst xmlns="http://schemas.openxmlformats.org/spreadsheetml/2006/main" count="31" uniqueCount="19">
  <si>
    <t>year_of_birth</t>
  </si>
  <si>
    <t>kia</t>
  </si>
  <si>
    <t>cia</t>
  </si>
  <si>
    <t>total</t>
  </si>
  <si>
    <t>kia_frac</t>
  </si>
  <si>
    <t>cia_frac</t>
  </si>
  <si>
    <t>total_frac</t>
  </si>
  <si>
    <t>age</t>
  </si>
  <si>
    <t>Date</t>
  </si>
  <si>
    <t>Total:</t>
  </si>
  <si>
    <t>Mean (years):</t>
  </si>
  <si>
    <t>Stdev (years):</t>
  </si>
  <si>
    <t>Median (years, calculated externally):</t>
  </si>
  <si>
    <t>delta_kia</t>
  </si>
  <si>
    <t>delta_cia</t>
  </si>
  <si>
    <t>delta_total</t>
  </si>
  <si>
    <t>kia_frac_2023-11-01</t>
  </si>
  <si>
    <t>cia_frac_2023-11-01</t>
  </si>
  <si>
    <t>total_frac_2023-11-01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</si>
</sst>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4" fontId="0" fillId="0" borderId="0" xfId="0" applyNumberFormat="1"/>
    <xf numFmtId="0" fontId="0" fillId="0" borderId="0" xfId="0" applyNumberFormat="1"/>
    <xf numFmtId="0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Relative</a:t>
            </a:r>
            <a:r>
              <a:rPr lang="en-GB" baseline="0"/>
              <a:t> population by age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2024-05-19'!$D$1</c:f>
              <c:strCache>
                <c:ptCount val="1"/>
                <c:pt idx="0">
                  <c:v>kia_frac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'Data 2024-05-19'!$A:$A</c:f>
              <c:strCache>
                <c:ptCount val="49"/>
                <c:pt idx="0">
                  <c:v>year_of_birth</c:v>
                </c:pt>
                <c:pt idx="1">
                  <c:v>1958</c:v>
                </c:pt>
                <c:pt idx="2">
                  <c:v>1959</c:v>
                </c:pt>
                <c:pt idx="3">
                  <c:v>1960</c:v>
                </c:pt>
                <c:pt idx="4">
                  <c:v>1961</c:v>
                </c:pt>
                <c:pt idx="5">
                  <c:v>1962</c:v>
                </c:pt>
                <c:pt idx="6">
                  <c:v>1963</c:v>
                </c:pt>
                <c:pt idx="7">
                  <c:v>1964</c:v>
                </c:pt>
                <c:pt idx="8">
                  <c:v>1965</c:v>
                </c:pt>
                <c:pt idx="9">
                  <c:v>1966</c:v>
                </c:pt>
                <c:pt idx="10">
                  <c:v>1967</c:v>
                </c:pt>
                <c:pt idx="11">
                  <c:v>1968</c:v>
                </c:pt>
                <c:pt idx="12">
                  <c:v>1969</c:v>
                </c:pt>
                <c:pt idx="13">
                  <c:v>1970</c:v>
                </c:pt>
                <c:pt idx="14">
                  <c:v>1971</c:v>
                </c:pt>
                <c:pt idx="15">
                  <c:v>1972</c:v>
                </c:pt>
                <c:pt idx="16">
                  <c:v>1973</c:v>
                </c:pt>
                <c:pt idx="17">
                  <c:v>1974</c:v>
                </c:pt>
                <c:pt idx="18">
                  <c:v>1975</c:v>
                </c:pt>
                <c:pt idx="19">
                  <c:v>1976</c:v>
                </c:pt>
                <c:pt idx="20">
                  <c:v>1977</c:v>
                </c:pt>
                <c:pt idx="21">
                  <c:v>1978</c:v>
                </c:pt>
                <c:pt idx="22">
                  <c:v>1979</c:v>
                </c:pt>
                <c:pt idx="23">
                  <c:v>1980</c:v>
                </c:pt>
                <c:pt idx="24">
                  <c:v>1981</c:v>
                </c:pt>
                <c:pt idx="25">
                  <c:v>1982</c:v>
                </c:pt>
                <c:pt idx="26">
                  <c:v>1983</c:v>
                </c:pt>
                <c:pt idx="27">
                  <c:v>1984</c:v>
                </c:pt>
                <c:pt idx="28">
                  <c:v>1985</c:v>
                </c:pt>
                <c:pt idx="29">
                  <c:v>1986</c:v>
                </c:pt>
                <c:pt idx="30">
                  <c:v>1987</c:v>
                </c:pt>
                <c:pt idx="31">
                  <c:v>1988</c:v>
                </c:pt>
                <c:pt idx="32">
                  <c:v>1989</c:v>
                </c:pt>
                <c:pt idx="33">
                  <c:v>1990</c:v>
                </c:pt>
                <c:pt idx="34">
                  <c:v>1991</c:v>
                </c:pt>
                <c:pt idx="35">
                  <c:v>1992</c:v>
                </c:pt>
                <c:pt idx="36">
                  <c:v>1993</c:v>
                </c:pt>
                <c:pt idx="37">
                  <c:v>1994</c:v>
                </c:pt>
                <c:pt idx="38">
                  <c:v>1995</c:v>
                </c:pt>
                <c:pt idx="39">
                  <c:v>1996</c:v>
                </c:pt>
                <c:pt idx="40">
                  <c:v>1997</c:v>
                </c:pt>
                <c:pt idx="41">
                  <c:v>1998</c:v>
                </c:pt>
                <c:pt idx="42">
                  <c:v>1999</c:v>
                </c:pt>
                <c:pt idx="43">
                  <c:v>2000</c:v>
                </c:pt>
                <c:pt idx="44">
                  <c:v>2001</c:v>
                </c:pt>
                <c:pt idx="45">
                  <c:v>2002</c:v>
                </c:pt>
                <c:pt idx="46">
                  <c:v>2003</c:v>
                </c:pt>
                <c:pt idx="47">
                  <c:v>2004</c:v>
                </c:pt>
                <c:pt idx="48">
                  <c:v>2005</c:v>
                </c:pt>
              </c:strCache>
            </c:strRef>
          </c:cat>
          <c:val>
            <c:numRef>
              <c:f>'Data 2024-05-19'!$D$2:$D$49</c:f>
              <c:numCache>
                <c:formatCode>General</c:formatCode>
                <c:ptCount val="48"/>
                <c:pt idx="0">
                  <c:v>1.3806052573448201E-4</c:v>
                </c:pt>
                <c:pt idx="1">
                  <c:v>3.5895736690965319E-4</c:v>
                </c:pt>
                <c:pt idx="2">
                  <c:v>6.6269052352551359E-4</c:v>
                </c:pt>
                <c:pt idx="3">
                  <c:v>5.5224210293792803E-4</c:v>
                </c:pt>
                <c:pt idx="4">
                  <c:v>9.1119946984758121E-4</c:v>
                </c:pt>
                <c:pt idx="5">
                  <c:v>2.982107355864811E-3</c:v>
                </c:pt>
                <c:pt idx="6">
                  <c:v>5.6880936602606586E-3</c:v>
                </c:pt>
                <c:pt idx="7">
                  <c:v>6.2955599734923788E-3</c:v>
                </c:pt>
                <c:pt idx="8">
                  <c:v>7.8694499668654737E-3</c:v>
                </c:pt>
                <c:pt idx="9">
                  <c:v>1.1486635741108902E-2</c:v>
                </c:pt>
                <c:pt idx="10">
                  <c:v>1.2591119946984758E-2</c:v>
                </c:pt>
                <c:pt idx="11">
                  <c:v>1.3170974155069582E-2</c:v>
                </c:pt>
                <c:pt idx="12">
                  <c:v>1.5766512038877845E-2</c:v>
                </c:pt>
                <c:pt idx="13">
                  <c:v>2.0515794124144025E-2</c:v>
                </c:pt>
                <c:pt idx="14">
                  <c:v>2.2476253589573669E-2</c:v>
                </c:pt>
                <c:pt idx="15">
                  <c:v>2.3470289374861938E-2</c:v>
                </c:pt>
                <c:pt idx="16">
                  <c:v>2.9462116191738458E-2</c:v>
                </c:pt>
                <c:pt idx="17">
                  <c:v>2.8495692511597084E-2</c:v>
                </c:pt>
                <c:pt idx="18">
                  <c:v>3.1947205654959135E-2</c:v>
                </c:pt>
                <c:pt idx="19">
                  <c:v>3.1891981444665339E-2</c:v>
                </c:pt>
                <c:pt idx="20">
                  <c:v>3.1809145129224649E-2</c:v>
                </c:pt>
                <c:pt idx="21">
                  <c:v>2.9627788822619835E-2</c:v>
                </c:pt>
                <c:pt idx="22">
                  <c:v>3.0345703556439143E-2</c:v>
                </c:pt>
                <c:pt idx="23">
                  <c:v>2.8661365142478464E-2</c:v>
                </c:pt>
                <c:pt idx="24">
                  <c:v>2.8937486193947426E-2</c:v>
                </c:pt>
                <c:pt idx="25">
                  <c:v>3.0400927766732935E-2</c:v>
                </c:pt>
                <c:pt idx="26">
                  <c:v>3.1533024077755691E-2</c:v>
                </c:pt>
                <c:pt idx="27">
                  <c:v>3.2112878285840515E-2</c:v>
                </c:pt>
                <c:pt idx="28">
                  <c:v>3.5039761431411534E-2</c:v>
                </c:pt>
                <c:pt idx="29">
                  <c:v>3.098078197481776E-2</c:v>
                </c:pt>
                <c:pt idx="30">
                  <c:v>3.2941241440247404E-2</c:v>
                </c:pt>
                <c:pt idx="31">
                  <c:v>3.1864369339518445E-2</c:v>
                </c:pt>
                <c:pt idx="32">
                  <c:v>3.106361829025845E-2</c:v>
                </c:pt>
                <c:pt idx="33">
                  <c:v>3.2195714601281199E-2</c:v>
                </c:pt>
                <c:pt idx="34">
                  <c:v>3.0925557764523968E-2</c:v>
                </c:pt>
                <c:pt idx="35">
                  <c:v>3.0566600397614316E-2</c:v>
                </c:pt>
                <c:pt idx="36">
                  <c:v>3.3603931963772919E-2</c:v>
                </c:pt>
                <c:pt idx="37">
                  <c:v>3.2803180914512925E-2</c:v>
                </c:pt>
                <c:pt idx="38">
                  <c:v>2.8799425668212943E-2</c:v>
                </c:pt>
                <c:pt idx="39">
                  <c:v>2.7943450408659157E-2</c:v>
                </c:pt>
                <c:pt idx="40">
                  <c:v>2.5624033576319857E-2</c:v>
                </c:pt>
                <c:pt idx="41">
                  <c:v>2.3194168323392977E-2</c:v>
                </c:pt>
                <c:pt idx="42">
                  <c:v>2.0571018334437818E-2</c:v>
                </c:pt>
                <c:pt idx="43">
                  <c:v>1.8831455710183343E-2</c:v>
                </c:pt>
                <c:pt idx="44">
                  <c:v>1.3447095206538546E-2</c:v>
                </c:pt>
                <c:pt idx="45">
                  <c:v>7.4276562845151314E-3</c:v>
                </c:pt>
                <c:pt idx="46">
                  <c:v>1.7671747294013696E-3</c:v>
                </c:pt>
                <c:pt idx="47">
                  <c:v>2.4850894632206757E-4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89-C849-9B32-A2E0706BFDBE}"/>
            </c:ext>
          </c:extLst>
        </c:ser>
        <c:ser>
          <c:idx val="4"/>
          <c:order val="1"/>
          <c:tx>
            <c:strRef>
              <c:f>'Data 2024-05-19'!$F$1</c:f>
              <c:strCache>
                <c:ptCount val="1"/>
                <c:pt idx="0">
                  <c:v>cia_frac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'Data 2024-05-19'!$A:$A</c:f>
              <c:strCache>
                <c:ptCount val="49"/>
                <c:pt idx="0">
                  <c:v>year_of_birth</c:v>
                </c:pt>
                <c:pt idx="1">
                  <c:v>1958</c:v>
                </c:pt>
                <c:pt idx="2">
                  <c:v>1959</c:v>
                </c:pt>
                <c:pt idx="3">
                  <c:v>1960</c:v>
                </c:pt>
                <c:pt idx="4">
                  <c:v>1961</c:v>
                </c:pt>
                <c:pt idx="5">
                  <c:v>1962</c:v>
                </c:pt>
                <c:pt idx="6">
                  <c:v>1963</c:v>
                </c:pt>
                <c:pt idx="7">
                  <c:v>1964</c:v>
                </c:pt>
                <c:pt idx="8">
                  <c:v>1965</c:v>
                </c:pt>
                <c:pt idx="9">
                  <c:v>1966</c:v>
                </c:pt>
                <c:pt idx="10">
                  <c:v>1967</c:v>
                </c:pt>
                <c:pt idx="11">
                  <c:v>1968</c:v>
                </c:pt>
                <c:pt idx="12">
                  <c:v>1969</c:v>
                </c:pt>
                <c:pt idx="13">
                  <c:v>1970</c:v>
                </c:pt>
                <c:pt idx="14">
                  <c:v>1971</c:v>
                </c:pt>
                <c:pt idx="15">
                  <c:v>1972</c:v>
                </c:pt>
                <c:pt idx="16">
                  <c:v>1973</c:v>
                </c:pt>
                <c:pt idx="17">
                  <c:v>1974</c:v>
                </c:pt>
                <c:pt idx="18">
                  <c:v>1975</c:v>
                </c:pt>
                <c:pt idx="19">
                  <c:v>1976</c:v>
                </c:pt>
                <c:pt idx="20">
                  <c:v>1977</c:v>
                </c:pt>
                <c:pt idx="21">
                  <c:v>1978</c:v>
                </c:pt>
                <c:pt idx="22">
                  <c:v>1979</c:v>
                </c:pt>
                <c:pt idx="23">
                  <c:v>1980</c:v>
                </c:pt>
                <c:pt idx="24">
                  <c:v>1981</c:v>
                </c:pt>
                <c:pt idx="25">
                  <c:v>1982</c:v>
                </c:pt>
                <c:pt idx="26">
                  <c:v>1983</c:v>
                </c:pt>
                <c:pt idx="27">
                  <c:v>1984</c:v>
                </c:pt>
                <c:pt idx="28">
                  <c:v>1985</c:v>
                </c:pt>
                <c:pt idx="29">
                  <c:v>1986</c:v>
                </c:pt>
                <c:pt idx="30">
                  <c:v>1987</c:v>
                </c:pt>
                <c:pt idx="31">
                  <c:v>1988</c:v>
                </c:pt>
                <c:pt idx="32">
                  <c:v>1989</c:v>
                </c:pt>
                <c:pt idx="33">
                  <c:v>1990</c:v>
                </c:pt>
                <c:pt idx="34">
                  <c:v>1991</c:v>
                </c:pt>
                <c:pt idx="35">
                  <c:v>1992</c:v>
                </c:pt>
                <c:pt idx="36">
                  <c:v>1993</c:v>
                </c:pt>
                <c:pt idx="37">
                  <c:v>1994</c:v>
                </c:pt>
                <c:pt idx="38">
                  <c:v>1995</c:v>
                </c:pt>
                <c:pt idx="39">
                  <c:v>1996</c:v>
                </c:pt>
                <c:pt idx="40">
                  <c:v>1997</c:v>
                </c:pt>
                <c:pt idx="41">
                  <c:v>1998</c:v>
                </c:pt>
                <c:pt idx="42">
                  <c:v>1999</c:v>
                </c:pt>
                <c:pt idx="43">
                  <c:v>2000</c:v>
                </c:pt>
                <c:pt idx="44">
                  <c:v>2001</c:v>
                </c:pt>
                <c:pt idx="45">
                  <c:v>2002</c:v>
                </c:pt>
                <c:pt idx="46">
                  <c:v>2003</c:v>
                </c:pt>
                <c:pt idx="47">
                  <c:v>2004</c:v>
                </c:pt>
                <c:pt idx="48">
                  <c:v>2005</c:v>
                </c:pt>
              </c:strCache>
            </c:strRef>
          </c:cat>
          <c:val>
            <c:numRef>
              <c:f>'Data 2024-05-19'!$F$2:$F$49</c:f>
              <c:numCache>
                <c:formatCode>General</c:formatCode>
                <c:ptCount val="48"/>
                <c:pt idx="0">
                  <c:v>2.2763487366264513E-4</c:v>
                </c:pt>
                <c:pt idx="1">
                  <c:v>3.035131648835268E-4</c:v>
                </c:pt>
                <c:pt idx="2">
                  <c:v>9.1053949465058051E-4</c:v>
                </c:pt>
                <c:pt idx="3">
                  <c:v>8.3466120342969876E-4</c:v>
                </c:pt>
                <c:pt idx="4">
                  <c:v>3.338644813718795E-3</c:v>
                </c:pt>
                <c:pt idx="5">
                  <c:v>2.1245921541846878E-3</c:v>
                </c:pt>
                <c:pt idx="6">
                  <c:v>2.7316184839517414E-3</c:v>
                </c:pt>
                <c:pt idx="7">
                  <c:v>5.1597238030199558E-3</c:v>
                </c:pt>
                <c:pt idx="8">
                  <c:v>6.373776462554063E-3</c:v>
                </c:pt>
                <c:pt idx="9">
                  <c:v>7.5119508308672889E-3</c:v>
                </c:pt>
                <c:pt idx="10">
                  <c:v>8.8018817816222783E-3</c:v>
                </c:pt>
                <c:pt idx="11">
                  <c:v>1.1685256848015782E-2</c:v>
                </c:pt>
                <c:pt idx="12">
                  <c:v>1.0091812732377267E-2</c:v>
                </c:pt>
                <c:pt idx="13">
                  <c:v>1.1685256848015782E-2</c:v>
                </c:pt>
                <c:pt idx="14">
                  <c:v>1.4796266788071933E-2</c:v>
                </c:pt>
                <c:pt idx="15">
                  <c:v>1.5327414826618105E-2</c:v>
                </c:pt>
                <c:pt idx="16">
                  <c:v>1.517565824417634E-2</c:v>
                </c:pt>
                <c:pt idx="17">
                  <c:v>1.7679641854465439E-2</c:v>
                </c:pt>
                <c:pt idx="18">
                  <c:v>2.041126033841718E-2</c:v>
                </c:pt>
                <c:pt idx="19">
                  <c:v>1.9652477426208362E-2</c:v>
                </c:pt>
                <c:pt idx="20">
                  <c:v>1.8362546475453372E-2</c:v>
                </c:pt>
                <c:pt idx="21">
                  <c:v>2.1473556415509524E-2</c:v>
                </c:pt>
                <c:pt idx="22">
                  <c:v>2.5950375597541542E-2</c:v>
                </c:pt>
                <c:pt idx="23">
                  <c:v>1.6389710903710449E-2</c:v>
                </c:pt>
                <c:pt idx="24">
                  <c:v>2.086653008574247E-2</c:v>
                </c:pt>
                <c:pt idx="25">
                  <c:v>2.0487138629638059E-2</c:v>
                </c:pt>
                <c:pt idx="26">
                  <c:v>2.7467941421959179E-2</c:v>
                </c:pt>
                <c:pt idx="27">
                  <c:v>2.3294635404810683E-2</c:v>
                </c:pt>
                <c:pt idx="28">
                  <c:v>2.8833750663935048E-2</c:v>
                </c:pt>
                <c:pt idx="29">
                  <c:v>2.9516655284922984E-2</c:v>
                </c:pt>
                <c:pt idx="30">
                  <c:v>2.7088549965854768E-2</c:v>
                </c:pt>
                <c:pt idx="31">
                  <c:v>3.065482965323621E-2</c:v>
                </c:pt>
                <c:pt idx="32">
                  <c:v>2.9896046741027391E-2</c:v>
                </c:pt>
                <c:pt idx="33">
                  <c:v>3.3538204719629712E-2</c:v>
                </c:pt>
                <c:pt idx="34">
                  <c:v>3.5055770544047349E-2</c:v>
                </c:pt>
                <c:pt idx="35">
                  <c:v>3.3614083010850594E-2</c:v>
                </c:pt>
                <c:pt idx="36">
                  <c:v>4.1657181880264058E-2</c:v>
                </c:pt>
                <c:pt idx="37">
                  <c:v>4.4085287199332274E-2</c:v>
                </c:pt>
                <c:pt idx="38">
                  <c:v>4.863798467258517E-2</c:v>
                </c:pt>
                <c:pt idx="39">
                  <c:v>4.8182714925259884E-2</c:v>
                </c:pt>
                <c:pt idx="40">
                  <c:v>5.5998178921010701E-2</c:v>
                </c:pt>
                <c:pt idx="41">
                  <c:v>4.7575688595492827E-2</c:v>
                </c:pt>
                <c:pt idx="42">
                  <c:v>4.1277790424159647E-2</c:v>
                </c:pt>
                <c:pt idx="43">
                  <c:v>3.5511040291372635E-2</c:v>
                </c:pt>
                <c:pt idx="44">
                  <c:v>2.7467941421959179E-2</c:v>
                </c:pt>
                <c:pt idx="45">
                  <c:v>1.153350026557402E-2</c:v>
                </c:pt>
                <c:pt idx="46">
                  <c:v>5.3114803854617196E-4</c:v>
                </c:pt>
                <c:pt idx="47">
                  <c:v>2.2763487366264513E-4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489-C849-9B32-A2E0706BFDBE}"/>
            </c:ext>
          </c:extLst>
        </c:ser>
        <c:ser>
          <c:idx val="7"/>
          <c:order val="2"/>
          <c:tx>
            <c:strRef>
              <c:f>'Data 2024-05-19'!$H$1</c:f>
              <c:strCache>
                <c:ptCount val="1"/>
                <c:pt idx="0">
                  <c:v>total_frac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'Data 2024-05-19'!$A:$A</c:f>
              <c:strCache>
                <c:ptCount val="49"/>
                <c:pt idx="0">
                  <c:v>year_of_birth</c:v>
                </c:pt>
                <c:pt idx="1">
                  <c:v>1958</c:v>
                </c:pt>
                <c:pt idx="2">
                  <c:v>1959</c:v>
                </c:pt>
                <c:pt idx="3">
                  <c:v>1960</c:v>
                </c:pt>
                <c:pt idx="4">
                  <c:v>1961</c:v>
                </c:pt>
                <c:pt idx="5">
                  <c:v>1962</c:v>
                </c:pt>
                <c:pt idx="6">
                  <c:v>1963</c:v>
                </c:pt>
                <c:pt idx="7">
                  <c:v>1964</c:v>
                </c:pt>
                <c:pt idx="8">
                  <c:v>1965</c:v>
                </c:pt>
                <c:pt idx="9">
                  <c:v>1966</c:v>
                </c:pt>
                <c:pt idx="10">
                  <c:v>1967</c:v>
                </c:pt>
                <c:pt idx="11">
                  <c:v>1968</c:v>
                </c:pt>
                <c:pt idx="12">
                  <c:v>1969</c:v>
                </c:pt>
                <c:pt idx="13">
                  <c:v>1970</c:v>
                </c:pt>
                <c:pt idx="14">
                  <c:v>1971</c:v>
                </c:pt>
                <c:pt idx="15">
                  <c:v>1972</c:v>
                </c:pt>
                <c:pt idx="16">
                  <c:v>1973</c:v>
                </c:pt>
                <c:pt idx="17">
                  <c:v>1974</c:v>
                </c:pt>
                <c:pt idx="18">
                  <c:v>1975</c:v>
                </c:pt>
                <c:pt idx="19">
                  <c:v>1976</c:v>
                </c:pt>
                <c:pt idx="20">
                  <c:v>1977</c:v>
                </c:pt>
                <c:pt idx="21">
                  <c:v>1978</c:v>
                </c:pt>
                <c:pt idx="22">
                  <c:v>1979</c:v>
                </c:pt>
                <c:pt idx="23">
                  <c:v>1980</c:v>
                </c:pt>
                <c:pt idx="24">
                  <c:v>1981</c:v>
                </c:pt>
                <c:pt idx="25">
                  <c:v>1982</c:v>
                </c:pt>
                <c:pt idx="26">
                  <c:v>1983</c:v>
                </c:pt>
                <c:pt idx="27">
                  <c:v>1984</c:v>
                </c:pt>
                <c:pt idx="28">
                  <c:v>1985</c:v>
                </c:pt>
                <c:pt idx="29">
                  <c:v>1986</c:v>
                </c:pt>
                <c:pt idx="30">
                  <c:v>1987</c:v>
                </c:pt>
                <c:pt idx="31">
                  <c:v>1988</c:v>
                </c:pt>
                <c:pt idx="32">
                  <c:v>1989</c:v>
                </c:pt>
                <c:pt idx="33">
                  <c:v>1990</c:v>
                </c:pt>
                <c:pt idx="34">
                  <c:v>1991</c:v>
                </c:pt>
                <c:pt idx="35">
                  <c:v>1992</c:v>
                </c:pt>
                <c:pt idx="36">
                  <c:v>1993</c:v>
                </c:pt>
                <c:pt idx="37">
                  <c:v>1994</c:v>
                </c:pt>
                <c:pt idx="38">
                  <c:v>1995</c:v>
                </c:pt>
                <c:pt idx="39">
                  <c:v>1996</c:v>
                </c:pt>
                <c:pt idx="40">
                  <c:v>1997</c:v>
                </c:pt>
                <c:pt idx="41">
                  <c:v>1998</c:v>
                </c:pt>
                <c:pt idx="42">
                  <c:v>1999</c:v>
                </c:pt>
                <c:pt idx="43">
                  <c:v>2000</c:v>
                </c:pt>
                <c:pt idx="44">
                  <c:v>2001</c:v>
                </c:pt>
                <c:pt idx="45">
                  <c:v>2002</c:v>
                </c:pt>
                <c:pt idx="46">
                  <c:v>2003</c:v>
                </c:pt>
                <c:pt idx="47">
                  <c:v>2004</c:v>
                </c:pt>
                <c:pt idx="48">
                  <c:v>2005</c:v>
                </c:pt>
              </c:strCache>
            </c:strRef>
          </c:cat>
          <c:val>
            <c:numRef>
              <c:f>'Data 2024-05-19'!$H$2:$H$49</c:f>
              <c:numCache>
                <c:formatCode>General</c:formatCode>
                <c:ptCount val="48"/>
                <c:pt idx="0">
                  <c:v>8.3709877765576334E-4</c:v>
                </c:pt>
                <c:pt idx="1">
                  <c:v>1.2601486975463104E-3</c:v>
                </c:pt>
                <c:pt idx="2">
                  <c:v>1.6561954310608652E-3</c:v>
                </c:pt>
                <c:pt idx="3">
                  <c:v>1.6561954310608652E-3</c:v>
                </c:pt>
                <c:pt idx="4">
                  <c:v>2.6103080163459289E-3</c:v>
                </c:pt>
                <c:pt idx="5">
                  <c:v>3.3123908621217305E-3</c:v>
                </c:pt>
                <c:pt idx="6">
                  <c:v>4.437523627788079E-3</c:v>
                </c:pt>
                <c:pt idx="7">
                  <c:v>5.5716574555797586E-3</c:v>
                </c:pt>
                <c:pt idx="8">
                  <c:v>6.966822085006031E-3</c:v>
                </c:pt>
                <c:pt idx="9">
                  <c:v>8.9830600010801266E-3</c:v>
                </c:pt>
                <c:pt idx="10">
                  <c:v>9.4511152315973276E-3</c:v>
                </c:pt>
                <c:pt idx="11">
                  <c:v>1.1314335091540801E-2</c:v>
                </c:pt>
                <c:pt idx="12">
                  <c:v>1.3132549640857621E-2</c:v>
                </c:pt>
                <c:pt idx="13">
                  <c:v>1.5274802426686348E-2</c:v>
                </c:pt>
                <c:pt idx="14">
                  <c:v>1.7291040342760446E-2</c:v>
                </c:pt>
                <c:pt idx="15">
                  <c:v>1.7444058398891068E-2</c:v>
                </c:pt>
                <c:pt idx="16">
                  <c:v>2.0387405713874238E-2</c:v>
                </c:pt>
                <c:pt idx="17">
                  <c:v>2.1791571405425841E-2</c:v>
                </c:pt>
                <c:pt idx="18">
                  <c:v>2.4257862427766477E-2</c:v>
                </c:pt>
                <c:pt idx="19">
                  <c:v>2.521197501305154E-2</c:v>
                </c:pt>
                <c:pt idx="20">
                  <c:v>2.5076959081171579E-2</c:v>
                </c:pt>
                <c:pt idx="21">
                  <c:v>2.463590703703037E-2</c:v>
                </c:pt>
                <c:pt idx="22">
                  <c:v>2.566202811931808E-2</c:v>
                </c:pt>
                <c:pt idx="23">
                  <c:v>2.3681794451745307E-2</c:v>
                </c:pt>
                <c:pt idx="24">
                  <c:v>2.6193090784712596E-2</c:v>
                </c:pt>
                <c:pt idx="25">
                  <c:v>2.8380348881167979E-2</c:v>
                </c:pt>
                <c:pt idx="26">
                  <c:v>3.0117553871356822E-2</c:v>
                </c:pt>
                <c:pt idx="27">
                  <c:v>3.1422707879529783E-2</c:v>
                </c:pt>
                <c:pt idx="28">
                  <c:v>3.4960125294784782E-2</c:v>
                </c:pt>
                <c:pt idx="29">
                  <c:v>3.4294046697510308E-2</c:v>
                </c:pt>
                <c:pt idx="30">
                  <c:v>3.6202271868080435E-2</c:v>
                </c:pt>
                <c:pt idx="31">
                  <c:v>3.8497542710039787E-2</c:v>
                </c:pt>
                <c:pt idx="32">
                  <c:v>4.0486777439737887E-2</c:v>
                </c:pt>
                <c:pt idx="33">
                  <c:v>4.3241102450089108E-2</c:v>
                </c:pt>
                <c:pt idx="34">
                  <c:v>4.7426596338367925E-2</c:v>
                </c:pt>
                <c:pt idx="35">
                  <c:v>4.7588615456623878E-2</c:v>
                </c:pt>
                <c:pt idx="36">
                  <c:v>5.5131505517651086E-2</c:v>
                </c:pt>
                <c:pt idx="37">
                  <c:v>4.8416713172154312E-2</c:v>
                </c:pt>
                <c:pt idx="38">
                  <c:v>2.9172442348197086E-2</c:v>
                </c:pt>
                <c:pt idx="39">
                  <c:v>2.3897819942753244E-2</c:v>
                </c:pt>
                <c:pt idx="40">
                  <c:v>2.3168733910601452E-2</c:v>
                </c:pt>
                <c:pt idx="41">
                  <c:v>1.9793335613602404E-2</c:v>
                </c:pt>
                <c:pt idx="42">
                  <c:v>1.7138022286629823E-2</c:v>
                </c:pt>
                <c:pt idx="43">
                  <c:v>1.4797746134043816E-2</c:v>
                </c:pt>
                <c:pt idx="44">
                  <c:v>1.08462798610236E-2</c:v>
                </c:pt>
                <c:pt idx="45">
                  <c:v>5.7246755117103818E-3</c:v>
                </c:pt>
                <c:pt idx="46">
                  <c:v>9.6311364741039442E-4</c:v>
                </c:pt>
                <c:pt idx="47">
                  <c:v>2.3402761525860051E-4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489-C849-9B32-A2E0706BF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5524720"/>
        <c:axId val="1655526720"/>
      </c:lineChart>
      <c:catAx>
        <c:axId val="1655524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5526720"/>
        <c:crosses val="autoZero"/>
        <c:auto val="1"/>
        <c:lblAlgn val="ctr"/>
        <c:lblOffset val="100"/>
        <c:noMultiLvlLbl val="0"/>
      </c:catAx>
      <c:valAx>
        <c:axId val="1655526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5524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Delta between 2024-05-19 and 2023-11-01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2024-05-19'!$J$1</c:f>
              <c:strCache>
                <c:ptCount val="1"/>
                <c:pt idx="0">
                  <c:v>delta_kia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2024-05-19'!$A$2:$A$49</c:f>
              <c:numCache>
                <c:formatCode>General</c:formatCode>
                <c:ptCount val="48"/>
                <c:pt idx="0">
                  <c:v>1958</c:v>
                </c:pt>
                <c:pt idx="1">
                  <c:v>1959</c:v>
                </c:pt>
                <c:pt idx="2">
                  <c:v>1960</c:v>
                </c:pt>
                <c:pt idx="3">
                  <c:v>1961</c:v>
                </c:pt>
                <c:pt idx="4">
                  <c:v>1962</c:v>
                </c:pt>
                <c:pt idx="5">
                  <c:v>1963</c:v>
                </c:pt>
                <c:pt idx="6">
                  <c:v>1964</c:v>
                </c:pt>
                <c:pt idx="7">
                  <c:v>1965</c:v>
                </c:pt>
                <c:pt idx="8">
                  <c:v>1966</c:v>
                </c:pt>
                <c:pt idx="9">
                  <c:v>1967</c:v>
                </c:pt>
                <c:pt idx="10">
                  <c:v>1968</c:v>
                </c:pt>
                <c:pt idx="11">
                  <c:v>1969</c:v>
                </c:pt>
                <c:pt idx="12">
                  <c:v>1970</c:v>
                </c:pt>
                <c:pt idx="13">
                  <c:v>1971</c:v>
                </c:pt>
                <c:pt idx="14">
                  <c:v>1972</c:v>
                </c:pt>
                <c:pt idx="15">
                  <c:v>1973</c:v>
                </c:pt>
                <c:pt idx="16">
                  <c:v>1974</c:v>
                </c:pt>
                <c:pt idx="17">
                  <c:v>1975</c:v>
                </c:pt>
                <c:pt idx="18">
                  <c:v>1976</c:v>
                </c:pt>
                <c:pt idx="19">
                  <c:v>1977</c:v>
                </c:pt>
                <c:pt idx="20">
                  <c:v>1978</c:v>
                </c:pt>
                <c:pt idx="21">
                  <c:v>1979</c:v>
                </c:pt>
                <c:pt idx="22">
                  <c:v>1980</c:v>
                </c:pt>
                <c:pt idx="23">
                  <c:v>1981</c:v>
                </c:pt>
                <c:pt idx="24">
                  <c:v>1982</c:v>
                </c:pt>
                <c:pt idx="25">
                  <c:v>1983</c:v>
                </c:pt>
                <c:pt idx="26">
                  <c:v>1984</c:v>
                </c:pt>
                <c:pt idx="27">
                  <c:v>1985</c:v>
                </c:pt>
                <c:pt idx="28">
                  <c:v>1986</c:v>
                </c:pt>
                <c:pt idx="29">
                  <c:v>1987</c:v>
                </c:pt>
                <c:pt idx="30">
                  <c:v>1988</c:v>
                </c:pt>
                <c:pt idx="31">
                  <c:v>1989</c:v>
                </c:pt>
                <c:pt idx="32">
                  <c:v>1990</c:v>
                </c:pt>
                <c:pt idx="33">
                  <c:v>1991</c:v>
                </c:pt>
                <c:pt idx="34">
                  <c:v>1992</c:v>
                </c:pt>
                <c:pt idx="35">
                  <c:v>1993</c:v>
                </c:pt>
                <c:pt idx="36">
                  <c:v>1994</c:v>
                </c:pt>
                <c:pt idx="37">
                  <c:v>1995</c:v>
                </c:pt>
                <c:pt idx="38">
                  <c:v>1996</c:v>
                </c:pt>
                <c:pt idx="39">
                  <c:v>1997</c:v>
                </c:pt>
                <c:pt idx="40">
                  <c:v>1998</c:v>
                </c:pt>
                <c:pt idx="41">
                  <c:v>1999</c:v>
                </c:pt>
                <c:pt idx="42">
                  <c:v>2000</c:v>
                </c:pt>
                <c:pt idx="43">
                  <c:v>2001</c:v>
                </c:pt>
                <c:pt idx="44">
                  <c:v>2002</c:v>
                </c:pt>
                <c:pt idx="45">
                  <c:v>2003</c:v>
                </c:pt>
                <c:pt idx="46">
                  <c:v>2004</c:v>
                </c:pt>
                <c:pt idx="47">
                  <c:v>2005</c:v>
                </c:pt>
              </c:numCache>
            </c:numRef>
          </c:cat>
          <c:val>
            <c:numRef>
              <c:f>'Data 2024-05-19'!$J$2:$J$49</c:f>
              <c:numCache>
                <c:formatCode>General</c:formatCode>
                <c:ptCount val="48"/>
                <c:pt idx="0">
                  <c:v>-4.2869454363220184E-5</c:v>
                </c:pt>
                <c:pt idx="1">
                  <c:v>-2.9025932857511955E-6</c:v>
                </c:pt>
                <c:pt idx="2">
                  <c:v>2.943559318355595E-5</c:v>
                </c:pt>
                <c:pt idx="3">
                  <c:v>9.4521626448215105E-6</c:v>
                </c:pt>
                <c:pt idx="4">
                  <c:v>-8.3915420689780807E-5</c:v>
                </c:pt>
                <c:pt idx="5">
                  <c:v>-1.1792821863823395E-3</c:v>
                </c:pt>
                <c:pt idx="6">
                  <c:v>-1.1200712816960244E-5</c:v>
                </c:pt>
                <c:pt idx="7">
                  <c:v>-5.7977927022030435E-4</c:v>
                </c:pt>
                <c:pt idx="8">
                  <c:v>-9.0565406787308268E-4</c:v>
                </c:pt>
                <c:pt idx="9">
                  <c:v>-9.2882985144038255E-5</c:v>
                </c:pt>
                <c:pt idx="10">
                  <c:v>1.1925312008295198E-3</c:v>
                </c:pt>
                <c:pt idx="11">
                  <c:v>2.3448057808387636E-4</c:v>
                </c:pt>
                <c:pt idx="12">
                  <c:v>-1.5532620971994704E-4</c:v>
                </c:pt>
                <c:pt idx="13">
                  <c:v>9.7535627359218724E-4</c:v>
                </c:pt>
                <c:pt idx="14">
                  <c:v>4.0279601765400366E-4</c:v>
                </c:pt>
                <c:pt idx="15">
                  <c:v>-1.226652908474412E-3</c:v>
                </c:pt>
                <c:pt idx="16">
                  <c:v>6.9424935620381045E-4</c:v>
                </c:pt>
                <c:pt idx="17">
                  <c:v>3.6108060640439171E-4</c:v>
                </c:pt>
                <c:pt idx="18">
                  <c:v>5.5585410800780555E-4</c:v>
                </c:pt>
                <c:pt idx="19">
                  <c:v>-2.213319803751522E-3</c:v>
                </c:pt>
                <c:pt idx="20">
                  <c:v>3.2732859222446564E-4</c:v>
                </c:pt>
                <c:pt idx="21">
                  <c:v>-1.039842803940684E-3</c:v>
                </c:pt>
                <c:pt idx="22">
                  <c:v>3.9931890074024895E-5</c:v>
                </c:pt>
                <c:pt idx="23">
                  <c:v>6.1721822733462606E-4</c:v>
                </c:pt>
                <c:pt idx="24">
                  <c:v>1.3456642290478431E-3</c:v>
                </c:pt>
                <c:pt idx="25">
                  <c:v>2.8091058018333524E-3</c:v>
                </c:pt>
                <c:pt idx="26">
                  <c:v>-7.6297736968414936E-4</c:v>
                </c:pt>
                <c:pt idx="27">
                  <c:v>4.501317687426315E-4</c:v>
                </c:pt>
                <c:pt idx="28">
                  <c:v>8.4399519294581921E-4</c:v>
                </c:pt>
                <c:pt idx="29">
                  <c:v>7.6547529850149593E-4</c:v>
                </c:pt>
                <c:pt idx="30">
                  <c:v>2.9068647440288406E-3</c:v>
                </c:pt>
                <c:pt idx="31">
                  <c:v>1.2872027030067755E-3</c:v>
                </c:pt>
                <c:pt idx="32">
                  <c:v>1.2459169355137634E-4</c:v>
                </c:pt>
                <c:pt idx="33">
                  <c:v>7.1389806428101554E-4</c:v>
                </c:pt>
                <c:pt idx="34">
                  <c:v>-6.4672376252506228E-4</c:v>
                </c:pt>
                <c:pt idx="35">
                  <c:v>-4.6289118914160862E-4</c:v>
                </c:pt>
                <c:pt idx="36">
                  <c:v>1.5793254864796338E-3</c:v>
                </c:pt>
                <c:pt idx="37">
                  <c:v>-1.8449102741970452E-3</c:v>
                </c:pt>
                <c:pt idx="38">
                  <c:v>-1.6872759782498754E-3</c:v>
                </c:pt>
                <c:pt idx="39">
                  <c:v>-1.6386013373151515E-3</c:v>
                </c:pt>
                <c:pt idx="40">
                  <c:v>-3.5961582094590459E-3</c:v>
                </c:pt>
                <c:pt idx="41">
                  <c:v>-3.2672908930830857E-4</c:v>
                </c:pt>
                <c:pt idx="42">
                  <c:v>-1.8642991976772529E-3</c:v>
                </c:pt>
                <c:pt idx="43">
                  <c:v>-5.2805216027079077E-4</c:v>
                </c:pt>
                <c:pt idx="44">
                  <c:v>9.6292657979709512E-4</c:v>
                </c:pt>
                <c:pt idx="45">
                  <c:v>6.4278203085129954E-4</c:v>
                </c:pt>
                <c:pt idx="46">
                  <c:v>8.6252482891285875E-4</c:v>
                </c:pt>
                <c:pt idx="47">
                  <c:v>1.5804395627321647E-4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98-0A4A-A5B0-ADFFD3852096}"/>
            </c:ext>
          </c:extLst>
        </c:ser>
        <c:ser>
          <c:idx val="1"/>
          <c:order val="1"/>
          <c:tx>
            <c:strRef>
              <c:f>'Data 2024-05-19'!$L$1</c:f>
              <c:strCache>
                <c:ptCount val="1"/>
                <c:pt idx="0">
                  <c:v>delta_cia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'Data 2024-05-19'!$A$2:$A$49</c:f>
              <c:numCache>
                <c:formatCode>General</c:formatCode>
                <c:ptCount val="48"/>
                <c:pt idx="0">
                  <c:v>1958</c:v>
                </c:pt>
                <c:pt idx="1">
                  <c:v>1959</c:v>
                </c:pt>
                <c:pt idx="2">
                  <c:v>1960</c:v>
                </c:pt>
                <c:pt idx="3">
                  <c:v>1961</c:v>
                </c:pt>
                <c:pt idx="4">
                  <c:v>1962</c:v>
                </c:pt>
                <c:pt idx="5">
                  <c:v>1963</c:v>
                </c:pt>
                <c:pt idx="6">
                  <c:v>1964</c:v>
                </c:pt>
                <c:pt idx="7">
                  <c:v>1965</c:v>
                </c:pt>
                <c:pt idx="8">
                  <c:v>1966</c:v>
                </c:pt>
                <c:pt idx="9">
                  <c:v>1967</c:v>
                </c:pt>
                <c:pt idx="10">
                  <c:v>1968</c:v>
                </c:pt>
                <c:pt idx="11">
                  <c:v>1969</c:v>
                </c:pt>
                <c:pt idx="12">
                  <c:v>1970</c:v>
                </c:pt>
                <c:pt idx="13">
                  <c:v>1971</c:v>
                </c:pt>
                <c:pt idx="14">
                  <c:v>1972</c:v>
                </c:pt>
                <c:pt idx="15">
                  <c:v>1973</c:v>
                </c:pt>
                <c:pt idx="16">
                  <c:v>1974</c:v>
                </c:pt>
                <c:pt idx="17">
                  <c:v>1975</c:v>
                </c:pt>
                <c:pt idx="18">
                  <c:v>1976</c:v>
                </c:pt>
                <c:pt idx="19">
                  <c:v>1977</c:v>
                </c:pt>
                <c:pt idx="20">
                  <c:v>1978</c:v>
                </c:pt>
                <c:pt idx="21">
                  <c:v>1979</c:v>
                </c:pt>
                <c:pt idx="22">
                  <c:v>1980</c:v>
                </c:pt>
                <c:pt idx="23">
                  <c:v>1981</c:v>
                </c:pt>
                <c:pt idx="24">
                  <c:v>1982</c:v>
                </c:pt>
                <c:pt idx="25">
                  <c:v>1983</c:v>
                </c:pt>
                <c:pt idx="26">
                  <c:v>1984</c:v>
                </c:pt>
                <c:pt idx="27">
                  <c:v>1985</c:v>
                </c:pt>
                <c:pt idx="28">
                  <c:v>1986</c:v>
                </c:pt>
                <c:pt idx="29">
                  <c:v>1987</c:v>
                </c:pt>
                <c:pt idx="30">
                  <c:v>1988</c:v>
                </c:pt>
                <c:pt idx="31">
                  <c:v>1989</c:v>
                </c:pt>
                <c:pt idx="32">
                  <c:v>1990</c:v>
                </c:pt>
                <c:pt idx="33">
                  <c:v>1991</c:v>
                </c:pt>
                <c:pt idx="34">
                  <c:v>1992</c:v>
                </c:pt>
                <c:pt idx="35">
                  <c:v>1993</c:v>
                </c:pt>
                <c:pt idx="36">
                  <c:v>1994</c:v>
                </c:pt>
                <c:pt idx="37">
                  <c:v>1995</c:v>
                </c:pt>
                <c:pt idx="38">
                  <c:v>1996</c:v>
                </c:pt>
                <c:pt idx="39">
                  <c:v>1997</c:v>
                </c:pt>
                <c:pt idx="40">
                  <c:v>1998</c:v>
                </c:pt>
                <c:pt idx="41">
                  <c:v>1999</c:v>
                </c:pt>
                <c:pt idx="42">
                  <c:v>2000</c:v>
                </c:pt>
                <c:pt idx="43">
                  <c:v>2001</c:v>
                </c:pt>
                <c:pt idx="44">
                  <c:v>2002</c:v>
                </c:pt>
                <c:pt idx="45">
                  <c:v>2003</c:v>
                </c:pt>
                <c:pt idx="46">
                  <c:v>2004</c:v>
                </c:pt>
                <c:pt idx="47">
                  <c:v>2005</c:v>
                </c:pt>
              </c:numCache>
            </c:numRef>
          </c:cat>
          <c:val>
            <c:numRef>
              <c:f>'Data 2024-05-19'!$L$2:$L$49</c:f>
              <c:numCache>
                <c:formatCode>General</c:formatCode>
                <c:ptCount val="48"/>
                <c:pt idx="0">
                  <c:v>2.2763487366264513E-4</c:v>
                </c:pt>
                <c:pt idx="1">
                  <c:v>-2.0153734016697825E-4</c:v>
                </c:pt>
                <c:pt idx="2">
                  <c:v>-6.0461202050093464E-4</c:v>
                </c:pt>
                <c:pt idx="3">
                  <c:v>-1.7543980667131134E-4</c:v>
                </c:pt>
                <c:pt idx="4">
                  <c:v>1.8234932985672799E-3</c:v>
                </c:pt>
                <c:pt idx="5">
                  <c:v>6.0944063903317267E-4</c:v>
                </c:pt>
                <c:pt idx="6">
                  <c:v>-2.9868454635128888E-4</c:v>
                </c:pt>
                <c:pt idx="7">
                  <c:v>-1.4059327626366096E-3</c:v>
                </c:pt>
                <c:pt idx="8">
                  <c:v>1.5757966645742654E-3</c:v>
                </c:pt>
                <c:pt idx="9">
                  <c:v>9.4629426521072348E-4</c:v>
                </c:pt>
                <c:pt idx="10">
                  <c:v>-5.4155256181206458E-4</c:v>
                </c:pt>
                <c:pt idx="11">
                  <c:v>5.7414573690467083E-4</c:v>
                </c:pt>
                <c:pt idx="12">
                  <c:v>-2.7869751464106116E-3</c:v>
                </c:pt>
                <c:pt idx="13">
                  <c:v>-1.8343002067108642E-4</c:v>
                </c:pt>
                <c:pt idx="14">
                  <c:v>6.5485264665779072E-4</c:v>
                </c:pt>
                <c:pt idx="15">
                  <c:v>-8.3420133499805676E-4</c:v>
                </c:pt>
                <c:pt idx="16">
                  <c:v>-3.7637356952175995E-3</c:v>
                </c:pt>
                <c:pt idx="17">
                  <c:v>-4.5425803677567843E-3</c:v>
                </c:pt>
                <c:pt idx="18">
                  <c:v>2.0924013639697647E-4</c:v>
                </c:pt>
                <c:pt idx="19">
                  <c:v>-8.0206802833709262E-4</c:v>
                </c:pt>
                <c:pt idx="20">
                  <c:v>-1.586948474041578E-3</c:v>
                </c:pt>
                <c:pt idx="21">
                  <c:v>-4.0314940895409823E-3</c:v>
                </c:pt>
                <c:pt idx="22">
                  <c:v>-2.0799274327614886E-3</c:v>
                </c:pt>
                <c:pt idx="23">
                  <c:v>-3.5597840457845011E-3</c:v>
                </c:pt>
                <c:pt idx="24">
                  <c:v>-2.3657931465807629E-3</c:v>
                </c:pt>
                <c:pt idx="25">
                  <c:v>-1.7350835925841641E-3</c:v>
                </c:pt>
                <c:pt idx="26">
                  <c:v>-1.0674121133943566E-3</c:v>
                </c:pt>
                <c:pt idx="27">
                  <c:v>-1.7053645951893188E-3</c:v>
                </c:pt>
                <c:pt idx="28">
                  <c:v>3.3287001588845413E-3</c:v>
                </c:pt>
                <c:pt idx="29">
                  <c:v>-2.8799260531561094E-5</c:v>
                </c:pt>
                <c:pt idx="30">
                  <c:v>-3.2144803371755362E-3</c:v>
                </c:pt>
                <c:pt idx="31">
                  <c:v>4.3922033906099479E-3</c:v>
                </c:pt>
                <c:pt idx="32">
                  <c:v>1.1081679531486019E-3</c:v>
                </c:pt>
                <c:pt idx="33">
                  <c:v>2.0487138629637913E-4</c:v>
                </c:pt>
                <c:pt idx="34">
                  <c:v>1.722437210714016E-3</c:v>
                </c:pt>
                <c:pt idx="35">
                  <c:v>-4.7682608005849419E-4</c:v>
                </c:pt>
                <c:pt idx="36">
                  <c:v>4.283444506526686E-3</c:v>
                </c:pt>
                <c:pt idx="37">
                  <c:v>7.7216508356959118E-3</c:v>
                </c:pt>
                <c:pt idx="38">
                  <c:v>1.6682877028882034E-3</c:v>
                </c:pt>
                <c:pt idx="39">
                  <c:v>5.5059472484922101E-3</c:v>
                </c:pt>
                <c:pt idx="40">
                  <c:v>3.4729263957581774E-3</c:v>
                </c:pt>
                <c:pt idx="41">
                  <c:v>3.5346637327060559E-4</c:v>
                </c:pt>
                <c:pt idx="42">
                  <c:v>6.2122476759399192E-4</c:v>
                </c:pt>
                <c:pt idx="43">
                  <c:v>1.4201312004635466E-3</c:v>
                </c:pt>
                <c:pt idx="44">
                  <c:v>-3.8451898911721349E-3</c:v>
                </c:pt>
                <c:pt idx="45">
                  <c:v>-1.0927623606886063E-3</c:v>
                </c:pt>
                <c:pt idx="46">
                  <c:v>2.7862278602091943E-4</c:v>
                </c:pt>
                <c:pt idx="47">
                  <c:v>2.2763487366264513E-4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98-0A4A-A5B0-ADFFD3852096}"/>
            </c:ext>
          </c:extLst>
        </c:ser>
        <c:ser>
          <c:idx val="2"/>
          <c:order val="2"/>
          <c:tx>
            <c:strRef>
              <c:f>'Data 2024-05-19'!$N$1</c:f>
              <c:strCache>
                <c:ptCount val="1"/>
                <c:pt idx="0">
                  <c:v>delta_total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'Data 2024-05-19'!$A$2:$A$49</c:f>
              <c:numCache>
                <c:formatCode>General</c:formatCode>
                <c:ptCount val="48"/>
                <c:pt idx="0">
                  <c:v>1958</c:v>
                </c:pt>
                <c:pt idx="1">
                  <c:v>1959</c:v>
                </c:pt>
                <c:pt idx="2">
                  <c:v>1960</c:v>
                </c:pt>
                <c:pt idx="3">
                  <c:v>1961</c:v>
                </c:pt>
                <c:pt idx="4">
                  <c:v>1962</c:v>
                </c:pt>
                <c:pt idx="5">
                  <c:v>1963</c:v>
                </c:pt>
                <c:pt idx="6">
                  <c:v>1964</c:v>
                </c:pt>
                <c:pt idx="7">
                  <c:v>1965</c:v>
                </c:pt>
                <c:pt idx="8">
                  <c:v>1966</c:v>
                </c:pt>
                <c:pt idx="9">
                  <c:v>1967</c:v>
                </c:pt>
                <c:pt idx="10">
                  <c:v>1968</c:v>
                </c:pt>
                <c:pt idx="11">
                  <c:v>1969</c:v>
                </c:pt>
                <c:pt idx="12">
                  <c:v>1970</c:v>
                </c:pt>
                <c:pt idx="13">
                  <c:v>1971</c:v>
                </c:pt>
                <c:pt idx="14">
                  <c:v>1972</c:v>
                </c:pt>
                <c:pt idx="15">
                  <c:v>1973</c:v>
                </c:pt>
                <c:pt idx="16">
                  <c:v>1974</c:v>
                </c:pt>
                <c:pt idx="17">
                  <c:v>1975</c:v>
                </c:pt>
                <c:pt idx="18">
                  <c:v>1976</c:v>
                </c:pt>
                <c:pt idx="19">
                  <c:v>1977</c:v>
                </c:pt>
                <c:pt idx="20">
                  <c:v>1978</c:v>
                </c:pt>
                <c:pt idx="21">
                  <c:v>1979</c:v>
                </c:pt>
                <c:pt idx="22">
                  <c:v>1980</c:v>
                </c:pt>
                <c:pt idx="23">
                  <c:v>1981</c:v>
                </c:pt>
                <c:pt idx="24">
                  <c:v>1982</c:v>
                </c:pt>
                <c:pt idx="25">
                  <c:v>1983</c:v>
                </c:pt>
                <c:pt idx="26">
                  <c:v>1984</c:v>
                </c:pt>
                <c:pt idx="27">
                  <c:v>1985</c:v>
                </c:pt>
                <c:pt idx="28">
                  <c:v>1986</c:v>
                </c:pt>
                <c:pt idx="29">
                  <c:v>1987</c:v>
                </c:pt>
                <c:pt idx="30">
                  <c:v>1988</c:v>
                </c:pt>
                <c:pt idx="31">
                  <c:v>1989</c:v>
                </c:pt>
                <c:pt idx="32">
                  <c:v>1990</c:v>
                </c:pt>
                <c:pt idx="33">
                  <c:v>1991</c:v>
                </c:pt>
                <c:pt idx="34">
                  <c:v>1992</c:v>
                </c:pt>
                <c:pt idx="35">
                  <c:v>1993</c:v>
                </c:pt>
                <c:pt idx="36">
                  <c:v>1994</c:v>
                </c:pt>
                <c:pt idx="37">
                  <c:v>1995</c:v>
                </c:pt>
                <c:pt idx="38">
                  <c:v>1996</c:v>
                </c:pt>
                <c:pt idx="39">
                  <c:v>1997</c:v>
                </c:pt>
                <c:pt idx="40">
                  <c:v>1998</c:v>
                </c:pt>
                <c:pt idx="41">
                  <c:v>1999</c:v>
                </c:pt>
                <c:pt idx="42">
                  <c:v>2000</c:v>
                </c:pt>
                <c:pt idx="43">
                  <c:v>2001</c:v>
                </c:pt>
                <c:pt idx="44">
                  <c:v>2002</c:v>
                </c:pt>
                <c:pt idx="45">
                  <c:v>2003</c:v>
                </c:pt>
                <c:pt idx="46">
                  <c:v>2004</c:v>
                </c:pt>
                <c:pt idx="47">
                  <c:v>2005</c:v>
                </c:pt>
              </c:numCache>
            </c:numRef>
          </c:cat>
          <c:val>
            <c:numRef>
              <c:f>'Data 2024-05-19'!$N$2:$N$49</c:f>
              <c:numCache>
                <c:formatCode>General</c:formatCode>
                <c:ptCount val="48"/>
                <c:pt idx="0">
                  <c:v>-4.4900338013785697E-4</c:v>
                </c:pt>
                <c:pt idx="1">
                  <c:v>-7.4045465902154348E-4</c:v>
                </c:pt>
                <c:pt idx="2">
                  <c:v>-6.4608620943388726E-4</c:v>
                </c:pt>
                <c:pt idx="3">
                  <c:v>-8.5249766685755444E-4</c:v>
                </c:pt>
                <c:pt idx="4">
                  <c:v>-7.2403091126716076E-4</c:v>
                </c:pt>
                <c:pt idx="5">
                  <c:v>-8.6347169960323449E-4</c:v>
                </c:pt>
                <c:pt idx="6">
                  <c:v>-3.2581769737347749E-4</c:v>
                </c:pt>
                <c:pt idx="7">
                  <c:v>-3.0313017878616164E-4</c:v>
                </c:pt>
                <c:pt idx="8">
                  <c:v>7.5854967938979168E-5</c:v>
                </c:pt>
                <c:pt idx="9">
                  <c:v>6.7896829088181197E-4</c:v>
                </c:pt>
                <c:pt idx="10">
                  <c:v>9.2473425955814058E-4</c:v>
                </c:pt>
                <c:pt idx="11">
                  <c:v>9.1437319827140234E-4</c:v>
                </c:pt>
                <c:pt idx="12">
                  <c:v>7.1610658660316295E-4</c:v>
                </c:pt>
                <c:pt idx="13">
                  <c:v>1.8898133029823742E-3</c:v>
                </c:pt>
                <c:pt idx="14">
                  <c:v>1.8101810359853858E-3</c:v>
                </c:pt>
                <c:pt idx="15">
                  <c:v>1.3439647198450061E-3</c:v>
                </c:pt>
                <c:pt idx="16">
                  <c:v>2.4613645268495785E-3</c:v>
                </c:pt>
                <c:pt idx="17">
                  <c:v>2.1189717325086135E-3</c:v>
                </c:pt>
                <c:pt idx="18">
                  <c:v>2.6799262247846241E-3</c:v>
                </c:pt>
                <c:pt idx="19">
                  <c:v>8.0778962380716537E-4</c:v>
                </c:pt>
                <c:pt idx="20">
                  <c:v>1.1808634332777686E-3</c:v>
                </c:pt>
                <c:pt idx="21">
                  <c:v>1.5654572188312302E-3</c:v>
                </c:pt>
                <c:pt idx="22">
                  <c:v>2.2740222127748365E-3</c:v>
                </c:pt>
                <c:pt idx="23">
                  <c:v>7.7012267771821991E-4</c:v>
                </c:pt>
                <c:pt idx="24">
                  <c:v>3.7578080233695993E-4</c:v>
                </c:pt>
                <c:pt idx="25">
                  <c:v>-1.838212653841563E-4</c:v>
                </c:pt>
                <c:pt idx="26">
                  <c:v>-2.0905256550508844E-4</c:v>
                </c:pt>
                <c:pt idx="27">
                  <c:v>-9.3625752273439333E-4</c:v>
                </c:pt>
                <c:pt idx="28">
                  <c:v>-1.2889021896946642E-3</c:v>
                </c:pt>
                <c:pt idx="29">
                  <c:v>-2.5583373548229357E-3</c:v>
                </c:pt>
                <c:pt idx="30">
                  <c:v>-2.857126998244329E-3</c:v>
                </c:pt>
                <c:pt idx="31">
                  <c:v>-4.6106962826722997E-3</c:v>
                </c:pt>
                <c:pt idx="32">
                  <c:v>-5.8764114585012628E-3</c:v>
                </c:pt>
                <c:pt idx="33">
                  <c:v>-6.2500139183394657E-3</c:v>
                </c:pt>
                <c:pt idx="34">
                  <c:v>-1.0829068068357914E-2</c:v>
                </c:pt>
                <c:pt idx="35">
                  <c:v>-1.1492694779796628E-2</c:v>
                </c:pt>
                <c:pt idx="36">
                  <c:v>-1.3190686889582845E-2</c:v>
                </c:pt>
                <c:pt idx="37">
                  <c:v>-8.7592605342015767E-3</c:v>
                </c:pt>
                <c:pt idx="38">
                  <c:v>4.2442894131849394E-3</c:v>
                </c:pt>
                <c:pt idx="39">
                  <c:v>7.0514694560985386E-3</c:v>
                </c:pt>
                <c:pt idx="40">
                  <c:v>8.7675653041963467E-3</c:v>
                </c:pt>
                <c:pt idx="41">
                  <c:v>8.6788725215587708E-3</c:v>
                </c:pt>
                <c:pt idx="42">
                  <c:v>7.4049281788830419E-3</c:v>
                </c:pt>
                <c:pt idx="43">
                  <c:v>6.8429661210240161E-3</c:v>
                </c:pt>
                <c:pt idx="44">
                  <c:v>4.7809585736512178E-3</c:v>
                </c:pt>
                <c:pt idx="45">
                  <c:v>2.8190373033618321E-3</c:v>
                </c:pt>
                <c:pt idx="46">
                  <c:v>5.6616853698026465E-4</c:v>
                </c:pt>
                <c:pt idx="47">
                  <c:v>2.0227200642419012E-4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98-0A4A-A5B0-ADFFD3852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0603776"/>
        <c:axId val="1640605488"/>
      </c:lineChart>
      <c:catAx>
        <c:axId val="164060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0605488"/>
        <c:crosses val="autoZero"/>
        <c:auto val="1"/>
        <c:lblAlgn val="ctr"/>
        <c:lblOffset val="100"/>
        <c:noMultiLvlLbl val="0"/>
      </c:catAx>
      <c:valAx>
        <c:axId val="1640605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0603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Relative</a:t>
            </a:r>
            <a:r>
              <a:rPr lang="en-GB" baseline="0"/>
              <a:t> population by age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'Data 2023-11-01'!$D$1</c:f>
              <c:strCache>
                <c:ptCount val="1"/>
                <c:pt idx="0">
                  <c:v>kia_frac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'Data 2023-11-01'!$B$2:$B$49</c:f>
              <c:numCache>
                <c:formatCode>General</c:formatCode>
                <c:ptCount val="48"/>
                <c:pt idx="0">
                  <c:v>65</c:v>
                </c:pt>
                <c:pt idx="1">
                  <c:v>64</c:v>
                </c:pt>
                <c:pt idx="2">
                  <c:v>63</c:v>
                </c:pt>
                <c:pt idx="3">
                  <c:v>62</c:v>
                </c:pt>
                <c:pt idx="4">
                  <c:v>61</c:v>
                </c:pt>
                <c:pt idx="5">
                  <c:v>60</c:v>
                </c:pt>
                <c:pt idx="6">
                  <c:v>59</c:v>
                </c:pt>
                <c:pt idx="7">
                  <c:v>58</c:v>
                </c:pt>
                <c:pt idx="8">
                  <c:v>57</c:v>
                </c:pt>
                <c:pt idx="9">
                  <c:v>56</c:v>
                </c:pt>
                <c:pt idx="10">
                  <c:v>55</c:v>
                </c:pt>
                <c:pt idx="11">
                  <c:v>54</c:v>
                </c:pt>
                <c:pt idx="12">
                  <c:v>53</c:v>
                </c:pt>
                <c:pt idx="13">
                  <c:v>52</c:v>
                </c:pt>
                <c:pt idx="14">
                  <c:v>51</c:v>
                </c:pt>
                <c:pt idx="15">
                  <c:v>50</c:v>
                </c:pt>
                <c:pt idx="16">
                  <c:v>49</c:v>
                </c:pt>
                <c:pt idx="17">
                  <c:v>48</c:v>
                </c:pt>
                <c:pt idx="18">
                  <c:v>47</c:v>
                </c:pt>
                <c:pt idx="19">
                  <c:v>46</c:v>
                </c:pt>
                <c:pt idx="20">
                  <c:v>45</c:v>
                </c:pt>
                <c:pt idx="21">
                  <c:v>44</c:v>
                </c:pt>
                <c:pt idx="22">
                  <c:v>43</c:v>
                </c:pt>
                <c:pt idx="23">
                  <c:v>42</c:v>
                </c:pt>
                <c:pt idx="24">
                  <c:v>41</c:v>
                </c:pt>
                <c:pt idx="25">
                  <c:v>40</c:v>
                </c:pt>
                <c:pt idx="26">
                  <c:v>39</c:v>
                </c:pt>
                <c:pt idx="27">
                  <c:v>38</c:v>
                </c:pt>
                <c:pt idx="28">
                  <c:v>37</c:v>
                </c:pt>
                <c:pt idx="29">
                  <c:v>36</c:v>
                </c:pt>
                <c:pt idx="30">
                  <c:v>35</c:v>
                </c:pt>
                <c:pt idx="31">
                  <c:v>34</c:v>
                </c:pt>
                <c:pt idx="32">
                  <c:v>33</c:v>
                </c:pt>
                <c:pt idx="33">
                  <c:v>32</c:v>
                </c:pt>
                <c:pt idx="34">
                  <c:v>31</c:v>
                </c:pt>
                <c:pt idx="35">
                  <c:v>30</c:v>
                </c:pt>
                <c:pt idx="36">
                  <c:v>29</c:v>
                </c:pt>
                <c:pt idx="37">
                  <c:v>28</c:v>
                </c:pt>
                <c:pt idx="38">
                  <c:v>27</c:v>
                </c:pt>
                <c:pt idx="39">
                  <c:v>26</c:v>
                </c:pt>
                <c:pt idx="40">
                  <c:v>25</c:v>
                </c:pt>
                <c:pt idx="41">
                  <c:v>24</c:v>
                </c:pt>
                <c:pt idx="42">
                  <c:v>23</c:v>
                </c:pt>
                <c:pt idx="43">
                  <c:v>22</c:v>
                </c:pt>
                <c:pt idx="44">
                  <c:v>21</c:v>
                </c:pt>
                <c:pt idx="45">
                  <c:v>20</c:v>
                </c:pt>
                <c:pt idx="46">
                  <c:v>19</c:v>
                </c:pt>
                <c:pt idx="47">
                  <c:v>18</c:v>
                </c:pt>
              </c:numCache>
            </c:numRef>
          </c:cat>
          <c:val>
            <c:numRef>
              <c:f>'Data 2023-11-01'!$D$2:$D$49</c:f>
              <c:numCache>
                <c:formatCode>General</c:formatCode>
                <c:ptCount val="48"/>
                <c:pt idx="0">
                  <c:v>1.8092998009770219E-4</c:v>
                </c:pt>
                <c:pt idx="1">
                  <c:v>3.6185996019540438E-4</c:v>
                </c:pt>
                <c:pt idx="2">
                  <c:v>6.3325493034195764E-4</c:v>
                </c:pt>
                <c:pt idx="3">
                  <c:v>5.4278994029310652E-4</c:v>
                </c:pt>
                <c:pt idx="4">
                  <c:v>9.9511489053736202E-4</c:v>
                </c:pt>
                <c:pt idx="5">
                  <c:v>4.1613895422471505E-3</c:v>
                </c:pt>
                <c:pt idx="6">
                  <c:v>5.6992943730776189E-3</c:v>
                </c:pt>
                <c:pt idx="7">
                  <c:v>6.8753392437126831E-3</c:v>
                </c:pt>
                <c:pt idx="8">
                  <c:v>8.7751040347385564E-3</c:v>
                </c:pt>
                <c:pt idx="9">
                  <c:v>1.157951872625294E-2</c:v>
                </c:pt>
                <c:pt idx="10">
                  <c:v>1.1398588746155238E-2</c:v>
                </c:pt>
                <c:pt idx="11">
                  <c:v>1.2936493576985706E-2</c:v>
                </c:pt>
                <c:pt idx="12">
                  <c:v>1.5921838248597792E-2</c:v>
                </c:pt>
                <c:pt idx="13">
                  <c:v>1.9540437850551838E-2</c:v>
                </c:pt>
                <c:pt idx="14">
                  <c:v>2.2073457571919666E-2</c:v>
                </c:pt>
                <c:pt idx="15">
                  <c:v>2.469694228333635E-2</c:v>
                </c:pt>
                <c:pt idx="16">
                  <c:v>2.8767866835534648E-2</c:v>
                </c:pt>
                <c:pt idx="17">
                  <c:v>2.8134611905192692E-2</c:v>
                </c:pt>
                <c:pt idx="18">
                  <c:v>3.1391351546951329E-2</c:v>
                </c:pt>
                <c:pt idx="19">
                  <c:v>3.4105301248416861E-2</c:v>
                </c:pt>
                <c:pt idx="20">
                  <c:v>3.1481816537000183E-2</c:v>
                </c:pt>
                <c:pt idx="21">
                  <c:v>3.0667631626560519E-2</c:v>
                </c:pt>
                <c:pt idx="22">
                  <c:v>3.0305771666365118E-2</c:v>
                </c:pt>
                <c:pt idx="23">
                  <c:v>2.8044146915143838E-2</c:v>
                </c:pt>
                <c:pt idx="24">
                  <c:v>2.7591821964899583E-2</c:v>
                </c:pt>
                <c:pt idx="25">
                  <c:v>2.7591821964899583E-2</c:v>
                </c:pt>
                <c:pt idx="26">
                  <c:v>3.229600144743984E-2</c:v>
                </c:pt>
                <c:pt idx="27">
                  <c:v>3.1662746517097884E-2</c:v>
                </c:pt>
                <c:pt idx="28">
                  <c:v>3.4195766238465715E-2</c:v>
                </c:pt>
                <c:pt idx="29">
                  <c:v>3.0215306676316264E-2</c:v>
                </c:pt>
                <c:pt idx="30">
                  <c:v>3.0034376696218563E-2</c:v>
                </c:pt>
                <c:pt idx="31">
                  <c:v>3.0577166636511669E-2</c:v>
                </c:pt>
                <c:pt idx="32">
                  <c:v>3.0939026596707074E-2</c:v>
                </c:pt>
                <c:pt idx="33">
                  <c:v>3.1481816537000183E-2</c:v>
                </c:pt>
                <c:pt idx="34">
                  <c:v>3.157228152704903E-2</c:v>
                </c:pt>
                <c:pt idx="35">
                  <c:v>3.1029491586755924E-2</c:v>
                </c:pt>
                <c:pt idx="36">
                  <c:v>3.2024606477293285E-2</c:v>
                </c:pt>
                <c:pt idx="37">
                  <c:v>3.464809118870997E-2</c:v>
                </c:pt>
                <c:pt idx="38">
                  <c:v>3.0486701646462819E-2</c:v>
                </c:pt>
                <c:pt idx="39">
                  <c:v>2.9582051745974308E-2</c:v>
                </c:pt>
                <c:pt idx="40">
                  <c:v>2.9220191785778903E-2</c:v>
                </c:pt>
                <c:pt idx="41">
                  <c:v>2.3520897412701285E-2</c:v>
                </c:pt>
                <c:pt idx="42">
                  <c:v>2.2435317532115071E-2</c:v>
                </c:pt>
                <c:pt idx="43">
                  <c:v>1.9359507870454134E-2</c:v>
                </c:pt>
                <c:pt idx="44">
                  <c:v>1.2484168626741451E-2</c:v>
                </c:pt>
                <c:pt idx="45">
                  <c:v>6.7848742536638319E-3</c:v>
                </c:pt>
                <c:pt idx="46">
                  <c:v>9.046499004885109E-4</c:v>
                </c:pt>
                <c:pt idx="47">
                  <c:v>9.0464990048851095E-5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840-5144-A62C-3B4E4C961EB8}"/>
            </c:ext>
          </c:extLst>
        </c:ser>
        <c:ser>
          <c:idx val="5"/>
          <c:order val="1"/>
          <c:tx>
            <c:strRef>
              <c:f>'Data 2023-11-01'!$F$1</c:f>
              <c:strCache>
                <c:ptCount val="1"/>
                <c:pt idx="0">
                  <c:v>cia_frac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'Data 2023-11-01'!$B$2:$B$49</c:f>
              <c:numCache>
                <c:formatCode>General</c:formatCode>
                <c:ptCount val="48"/>
                <c:pt idx="0">
                  <c:v>65</c:v>
                </c:pt>
                <c:pt idx="1">
                  <c:v>64</c:v>
                </c:pt>
                <c:pt idx="2">
                  <c:v>63</c:v>
                </c:pt>
                <c:pt idx="3">
                  <c:v>62</c:v>
                </c:pt>
                <c:pt idx="4">
                  <c:v>61</c:v>
                </c:pt>
                <c:pt idx="5">
                  <c:v>60</c:v>
                </c:pt>
                <c:pt idx="6">
                  <c:v>59</c:v>
                </c:pt>
                <c:pt idx="7">
                  <c:v>58</c:v>
                </c:pt>
                <c:pt idx="8">
                  <c:v>57</c:v>
                </c:pt>
                <c:pt idx="9">
                  <c:v>56</c:v>
                </c:pt>
                <c:pt idx="10">
                  <c:v>55</c:v>
                </c:pt>
                <c:pt idx="11">
                  <c:v>54</c:v>
                </c:pt>
                <c:pt idx="12">
                  <c:v>53</c:v>
                </c:pt>
                <c:pt idx="13">
                  <c:v>52</c:v>
                </c:pt>
                <c:pt idx="14">
                  <c:v>51</c:v>
                </c:pt>
                <c:pt idx="15">
                  <c:v>50</c:v>
                </c:pt>
                <c:pt idx="16">
                  <c:v>49</c:v>
                </c:pt>
                <c:pt idx="17">
                  <c:v>48</c:v>
                </c:pt>
                <c:pt idx="18">
                  <c:v>47</c:v>
                </c:pt>
                <c:pt idx="19">
                  <c:v>46</c:v>
                </c:pt>
                <c:pt idx="20">
                  <c:v>45</c:v>
                </c:pt>
                <c:pt idx="21">
                  <c:v>44</c:v>
                </c:pt>
                <c:pt idx="22">
                  <c:v>43</c:v>
                </c:pt>
                <c:pt idx="23">
                  <c:v>42</c:v>
                </c:pt>
                <c:pt idx="24">
                  <c:v>41</c:v>
                </c:pt>
                <c:pt idx="25">
                  <c:v>40</c:v>
                </c:pt>
                <c:pt idx="26">
                  <c:v>39</c:v>
                </c:pt>
                <c:pt idx="27">
                  <c:v>38</c:v>
                </c:pt>
                <c:pt idx="28">
                  <c:v>37</c:v>
                </c:pt>
                <c:pt idx="29">
                  <c:v>36</c:v>
                </c:pt>
                <c:pt idx="30">
                  <c:v>35</c:v>
                </c:pt>
                <c:pt idx="31">
                  <c:v>34</c:v>
                </c:pt>
                <c:pt idx="32">
                  <c:v>33</c:v>
                </c:pt>
                <c:pt idx="33">
                  <c:v>32</c:v>
                </c:pt>
                <c:pt idx="34">
                  <c:v>31</c:v>
                </c:pt>
                <c:pt idx="35">
                  <c:v>30</c:v>
                </c:pt>
                <c:pt idx="36">
                  <c:v>29</c:v>
                </c:pt>
                <c:pt idx="37">
                  <c:v>28</c:v>
                </c:pt>
                <c:pt idx="38">
                  <c:v>27</c:v>
                </c:pt>
                <c:pt idx="39">
                  <c:v>26</c:v>
                </c:pt>
                <c:pt idx="40">
                  <c:v>25</c:v>
                </c:pt>
                <c:pt idx="41">
                  <c:v>24</c:v>
                </c:pt>
                <c:pt idx="42">
                  <c:v>23</c:v>
                </c:pt>
                <c:pt idx="43">
                  <c:v>22</c:v>
                </c:pt>
                <c:pt idx="44">
                  <c:v>21</c:v>
                </c:pt>
                <c:pt idx="45">
                  <c:v>20</c:v>
                </c:pt>
                <c:pt idx="46">
                  <c:v>19</c:v>
                </c:pt>
                <c:pt idx="47">
                  <c:v>18</c:v>
                </c:pt>
              </c:numCache>
            </c:numRef>
          </c:cat>
          <c:val>
            <c:numRef>
              <c:f>'Data 2023-11-01'!$F$2:$F$49</c:f>
              <c:numCache>
                <c:formatCode>General</c:formatCode>
                <c:ptCount val="48"/>
                <c:pt idx="0">
                  <c:v>0</c:v>
                </c:pt>
                <c:pt idx="1">
                  <c:v>5.0505050505050505E-4</c:v>
                </c:pt>
                <c:pt idx="2">
                  <c:v>1.5151515151515152E-3</c:v>
                </c:pt>
                <c:pt idx="3">
                  <c:v>1.0101010101010101E-3</c:v>
                </c:pt>
                <c:pt idx="4">
                  <c:v>1.5151515151515152E-3</c:v>
                </c:pt>
                <c:pt idx="5">
                  <c:v>1.5151515151515152E-3</c:v>
                </c:pt>
                <c:pt idx="6">
                  <c:v>3.0303030303030303E-3</c:v>
                </c:pt>
                <c:pt idx="7">
                  <c:v>6.5656565656565654E-3</c:v>
                </c:pt>
                <c:pt idx="8">
                  <c:v>4.7979797979797977E-3</c:v>
                </c:pt>
                <c:pt idx="9">
                  <c:v>6.5656565656565654E-3</c:v>
                </c:pt>
                <c:pt idx="10">
                  <c:v>9.3434343434343429E-3</c:v>
                </c:pt>
                <c:pt idx="11">
                  <c:v>1.1111111111111112E-2</c:v>
                </c:pt>
                <c:pt idx="12">
                  <c:v>1.2878787878787878E-2</c:v>
                </c:pt>
                <c:pt idx="13">
                  <c:v>1.1868686868686869E-2</c:v>
                </c:pt>
                <c:pt idx="14">
                  <c:v>1.4141414141414142E-2</c:v>
                </c:pt>
                <c:pt idx="15">
                  <c:v>1.6161616161616162E-2</c:v>
                </c:pt>
                <c:pt idx="16">
                  <c:v>1.893939393939394E-2</c:v>
                </c:pt>
                <c:pt idx="17">
                  <c:v>2.2222222222222223E-2</c:v>
                </c:pt>
                <c:pt idx="18">
                  <c:v>2.0202020202020204E-2</c:v>
                </c:pt>
                <c:pt idx="19">
                  <c:v>2.0454545454545454E-2</c:v>
                </c:pt>
                <c:pt idx="20">
                  <c:v>1.994949494949495E-2</c:v>
                </c:pt>
                <c:pt idx="21">
                  <c:v>2.5505050505050506E-2</c:v>
                </c:pt>
                <c:pt idx="22">
                  <c:v>2.803030303030303E-2</c:v>
                </c:pt>
                <c:pt idx="23">
                  <c:v>1.994949494949495E-2</c:v>
                </c:pt>
                <c:pt idx="24">
                  <c:v>2.3232323232323233E-2</c:v>
                </c:pt>
                <c:pt idx="25">
                  <c:v>2.2222222222222223E-2</c:v>
                </c:pt>
                <c:pt idx="26">
                  <c:v>2.8535353535353535E-2</c:v>
                </c:pt>
                <c:pt idx="27">
                  <c:v>2.5000000000000001E-2</c:v>
                </c:pt>
                <c:pt idx="28">
                  <c:v>2.5505050505050506E-2</c:v>
                </c:pt>
                <c:pt idx="29">
                  <c:v>2.9545454545454545E-2</c:v>
                </c:pt>
                <c:pt idx="30">
                  <c:v>3.0303030303030304E-2</c:v>
                </c:pt>
                <c:pt idx="31">
                  <c:v>2.6262626262626262E-2</c:v>
                </c:pt>
                <c:pt idx="32">
                  <c:v>2.8787878787878789E-2</c:v>
                </c:pt>
                <c:pt idx="33">
                  <c:v>3.3333333333333333E-2</c:v>
                </c:pt>
                <c:pt idx="34">
                  <c:v>3.3333333333333333E-2</c:v>
                </c:pt>
                <c:pt idx="35">
                  <c:v>3.4090909090909088E-2</c:v>
                </c:pt>
                <c:pt idx="36">
                  <c:v>3.7373737373737372E-2</c:v>
                </c:pt>
                <c:pt idx="37">
                  <c:v>3.6363636363636362E-2</c:v>
                </c:pt>
                <c:pt idx="38">
                  <c:v>4.6969696969696967E-2</c:v>
                </c:pt>
                <c:pt idx="39">
                  <c:v>4.2676767676767674E-2</c:v>
                </c:pt>
                <c:pt idx="40">
                  <c:v>5.2525252525252523E-2</c:v>
                </c:pt>
                <c:pt idx="41">
                  <c:v>4.7222222222222221E-2</c:v>
                </c:pt>
                <c:pt idx="42">
                  <c:v>4.0656565656565655E-2</c:v>
                </c:pt>
                <c:pt idx="43">
                  <c:v>3.4090909090909088E-2</c:v>
                </c:pt>
                <c:pt idx="44">
                  <c:v>3.1313131313131314E-2</c:v>
                </c:pt>
                <c:pt idx="45">
                  <c:v>1.2626262626262626E-2</c:v>
                </c:pt>
                <c:pt idx="46">
                  <c:v>2.5252525252525253E-4</c:v>
                </c:pt>
                <c:pt idx="4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840-5144-A62C-3B4E4C961EB8}"/>
            </c:ext>
          </c:extLst>
        </c:ser>
        <c:ser>
          <c:idx val="1"/>
          <c:order val="2"/>
          <c:tx>
            <c:strRef>
              <c:f>'Data 2023-11-01'!$H$1</c:f>
              <c:strCache>
                <c:ptCount val="1"/>
                <c:pt idx="0">
                  <c:v>total_frac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'Data 2023-11-01'!$B$2:$B$49</c:f>
              <c:numCache>
                <c:formatCode>General</c:formatCode>
                <c:ptCount val="48"/>
                <c:pt idx="0">
                  <c:v>65</c:v>
                </c:pt>
                <c:pt idx="1">
                  <c:v>64</c:v>
                </c:pt>
                <c:pt idx="2">
                  <c:v>63</c:v>
                </c:pt>
                <c:pt idx="3">
                  <c:v>62</c:v>
                </c:pt>
                <c:pt idx="4">
                  <c:v>61</c:v>
                </c:pt>
                <c:pt idx="5">
                  <c:v>60</c:v>
                </c:pt>
                <c:pt idx="6">
                  <c:v>59</c:v>
                </c:pt>
                <c:pt idx="7">
                  <c:v>58</c:v>
                </c:pt>
                <c:pt idx="8">
                  <c:v>57</c:v>
                </c:pt>
                <c:pt idx="9">
                  <c:v>56</c:v>
                </c:pt>
                <c:pt idx="10">
                  <c:v>55</c:v>
                </c:pt>
                <c:pt idx="11">
                  <c:v>54</c:v>
                </c:pt>
                <c:pt idx="12">
                  <c:v>53</c:v>
                </c:pt>
                <c:pt idx="13">
                  <c:v>52</c:v>
                </c:pt>
                <c:pt idx="14">
                  <c:v>51</c:v>
                </c:pt>
                <c:pt idx="15">
                  <c:v>50</c:v>
                </c:pt>
                <c:pt idx="16">
                  <c:v>49</c:v>
                </c:pt>
                <c:pt idx="17">
                  <c:v>48</c:v>
                </c:pt>
                <c:pt idx="18">
                  <c:v>47</c:v>
                </c:pt>
                <c:pt idx="19">
                  <c:v>46</c:v>
                </c:pt>
                <c:pt idx="20">
                  <c:v>45</c:v>
                </c:pt>
                <c:pt idx="21">
                  <c:v>44</c:v>
                </c:pt>
                <c:pt idx="22">
                  <c:v>43</c:v>
                </c:pt>
                <c:pt idx="23">
                  <c:v>42</c:v>
                </c:pt>
                <c:pt idx="24">
                  <c:v>41</c:v>
                </c:pt>
                <c:pt idx="25">
                  <c:v>40</c:v>
                </c:pt>
                <c:pt idx="26">
                  <c:v>39</c:v>
                </c:pt>
                <c:pt idx="27">
                  <c:v>38</c:v>
                </c:pt>
                <c:pt idx="28">
                  <c:v>37</c:v>
                </c:pt>
                <c:pt idx="29">
                  <c:v>36</c:v>
                </c:pt>
                <c:pt idx="30">
                  <c:v>35</c:v>
                </c:pt>
                <c:pt idx="31">
                  <c:v>34</c:v>
                </c:pt>
                <c:pt idx="32">
                  <c:v>33</c:v>
                </c:pt>
                <c:pt idx="33">
                  <c:v>32</c:v>
                </c:pt>
                <c:pt idx="34">
                  <c:v>31</c:v>
                </c:pt>
                <c:pt idx="35">
                  <c:v>30</c:v>
                </c:pt>
                <c:pt idx="36">
                  <c:v>29</c:v>
                </c:pt>
                <c:pt idx="37">
                  <c:v>28</c:v>
                </c:pt>
                <c:pt idx="38">
                  <c:v>27</c:v>
                </c:pt>
                <c:pt idx="39">
                  <c:v>26</c:v>
                </c:pt>
                <c:pt idx="40">
                  <c:v>25</c:v>
                </c:pt>
                <c:pt idx="41">
                  <c:v>24</c:v>
                </c:pt>
                <c:pt idx="42">
                  <c:v>23</c:v>
                </c:pt>
                <c:pt idx="43">
                  <c:v>22</c:v>
                </c:pt>
                <c:pt idx="44">
                  <c:v>21</c:v>
                </c:pt>
                <c:pt idx="45">
                  <c:v>20</c:v>
                </c:pt>
                <c:pt idx="46">
                  <c:v>19</c:v>
                </c:pt>
                <c:pt idx="47">
                  <c:v>18</c:v>
                </c:pt>
              </c:numCache>
            </c:numRef>
          </c:cat>
          <c:val>
            <c:numRef>
              <c:f>'Data 2023-11-01'!$H$2:$H$49</c:f>
              <c:numCache>
                <c:formatCode>General</c:formatCode>
                <c:ptCount val="48"/>
                <c:pt idx="0">
                  <c:v>1.2861021577936203E-3</c:v>
                </c:pt>
                <c:pt idx="1">
                  <c:v>2.0006033565678539E-3</c:v>
                </c:pt>
                <c:pt idx="2">
                  <c:v>2.3022816404947525E-3</c:v>
                </c:pt>
                <c:pt idx="3">
                  <c:v>2.5086930979184197E-3</c:v>
                </c:pt>
                <c:pt idx="4">
                  <c:v>3.3343389276130897E-3</c:v>
                </c:pt>
                <c:pt idx="5">
                  <c:v>4.175862561724965E-3</c:v>
                </c:pt>
                <c:pt idx="6">
                  <c:v>4.7633413251615565E-3</c:v>
                </c:pt>
                <c:pt idx="7">
                  <c:v>5.8747876343659203E-3</c:v>
                </c:pt>
                <c:pt idx="8">
                  <c:v>6.8909671170670518E-3</c:v>
                </c:pt>
                <c:pt idx="9">
                  <c:v>8.3040917101983146E-3</c:v>
                </c:pt>
                <c:pt idx="10">
                  <c:v>8.5263809720391871E-3</c:v>
                </c:pt>
                <c:pt idx="11">
                  <c:v>1.0399961893269399E-2</c:v>
                </c:pt>
                <c:pt idx="12">
                  <c:v>1.2416443054254458E-2</c:v>
                </c:pt>
                <c:pt idx="13">
                  <c:v>1.3384989123703974E-2</c:v>
                </c:pt>
                <c:pt idx="14">
                  <c:v>1.548085930677506E-2</c:v>
                </c:pt>
                <c:pt idx="15">
                  <c:v>1.6100093679046062E-2</c:v>
                </c:pt>
                <c:pt idx="16">
                  <c:v>1.792604118702466E-2</c:v>
                </c:pt>
                <c:pt idx="17">
                  <c:v>1.9672599672917228E-2</c:v>
                </c:pt>
                <c:pt idx="18">
                  <c:v>2.1577936202981852E-2</c:v>
                </c:pt>
                <c:pt idx="19">
                  <c:v>2.4404185389244375E-2</c:v>
                </c:pt>
                <c:pt idx="20">
                  <c:v>2.3896095647893811E-2</c:v>
                </c:pt>
                <c:pt idx="21">
                  <c:v>2.307044981819914E-2</c:v>
                </c:pt>
                <c:pt idx="22">
                  <c:v>2.3388005906543243E-2</c:v>
                </c:pt>
                <c:pt idx="23">
                  <c:v>2.2911671774027087E-2</c:v>
                </c:pt>
                <c:pt idx="24">
                  <c:v>2.5817309982375636E-2</c:v>
                </c:pt>
                <c:pt idx="25">
                  <c:v>2.8564170146552135E-2</c:v>
                </c:pt>
                <c:pt idx="26">
                  <c:v>3.032660643686191E-2</c:v>
                </c:pt>
                <c:pt idx="27">
                  <c:v>3.2358965402264177E-2</c:v>
                </c:pt>
                <c:pt idx="28">
                  <c:v>3.6249027484479446E-2</c:v>
                </c:pt>
                <c:pt idx="29">
                  <c:v>3.6852384052333244E-2</c:v>
                </c:pt>
                <c:pt idx="30">
                  <c:v>3.9059398866324764E-2</c:v>
                </c:pt>
                <c:pt idx="31">
                  <c:v>4.3108238992712086E-2</c:v>
                </c:pt>
                <c:pt idx="32">
                  <c:v>4.6363188898239149E-2</c:v>
                </c:pt>
                <c:pt idx="33">
                  <c:v>4.9491116368428574E-2</c:v>
                </c:pt>
                <c:pt idx="34">
                  <c:v>5.8255664406725839E-2</c:v>
                </c:pt>
                <c:pt idx="35">
                  <c:v>5.9081310236420506E-2</c:v>
                </c:pt>
                <c:pt idx="36">
                  <c:v>6.8322192407233931E-2</c:v>
                </c:pt>
                <c:pt idx="37">
                  <c:v>5.7175973706355888E-2</c:v>
                </c:pt>
                <c:pt idx="38">
                  <c:v>2.4928152935012146E-2</c:v>
                </c:pt>
                <c:pt idx="39">
                  <c:v>1.6846350486654706E-2</c:v>
                </c:pt>
                <c:pt idx="40">
                  <c:v>1.4401168606405106E-2</c:v>
                </c:pt>
                <c:pt idx="41">
                  <c:v>1.1114463092043633E-2</c:v>
                </c:pt>
                <c:pt idx="42">
                  <c:v>9.7330941077467814E-3</c:v>
                </c:pt>
                <c:pt idx="43">
                  <c:v>7.9547800130198004E-3</c:v>
                </c:pt>
                <c:pt idx="44">
                  <c:v>6.0653212873723822E-3</c:v>
                </c:pt>
                <c:pt idx="45">
                  <c:v>2.9056382083485497E-3</c:v>
                </c:pt>
                <c:pt idx="46">
                  <c:v>3.9694511043012972E-4</c:v>
                </c:pt>
                <c:pt idx="47">
                  <c:v>3.1755608834410381E-5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840-5144-A62C-3B4E4C961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5524720"/>
        <c:axId val="1655526720"/>
      </c:lineChart>
      <c:catAx>
        <c:axId val="1655524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5526720"/>
        <c:crosses val="autoZero"/>
        <c:auto val="1"/>
        <c:lblAlgn val="ctr"/>
        <c:lblOffset val="100"/>
        <c:noMultiLvlLbl val="0"/>
      </c:catAx>
      <c:valAx>
        <c:axId val="1655526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5524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50800</xdr:colOff>
      <xdr:row>5</xdr:row>
      <xdr:rowOff>101600</xdr:rowOff>
    </xdr:from>
    <xdr:to>
      <xdr:col>23</xdr:col>
      <xdr:colOff>336550</xdr:colOff>
      <xdr:row>28</xdr:row>
      <xdr:rowOff>165094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9B9F58E-B2F5-6C4C-BD1E-2FD2B211EA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69850</xdr:colOff>
      <xdr:row>29</xdr:row>
      <xdr:rowOff>101600</xdr:rowOff>
    </xdr:from>
    <xdr:to>
      <xdr:col>23</xdr:col>
      <xdr:colOff>330200</xdr:colOff>
      <xdr:row>49</xdr:row>
      <xdr:rowOff>190500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F4CE73F-D73B-25EE-C27A-634ED45652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298450</xdr:colOff>
      <xdr:row>4</xdr:row>
      <xdr:rowOff>101606</xdr:rowOff>
    </xdr:from>
    <xdr:to>
      <xdr:col>15</xdr:col>
      <xdr:colOff>584200</xdr:colOff>
      <xdr:row>27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D29A7D-996F-D9FB-9D25-285745B3D5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C1C97-1049-5E4D-B8AA-3E2C37A31E27}">
  <dimension ref="A1:N53"/>
  <sheetViews>
    <sheetView tabSelected="1" topLeftCell="I19" workbookViewId="0">
      <selection activeCell="Y41" sqref="Y41"/>
    </sheetView>
  </sheetViews>
  <sheetFormatPr baseColWidth="10" defaultRowHeight="16" x14ac:dyDescent="0.2"/>
  <cols>
    <col min="1" max="9" width="10.83203125" style="3"/>
    <col min="10" max="10" width="12.83203125" style="3" bestFit="1" customWidth="1"/>
    <col min="11" max="11" width="12.83203125" style="3" customWidth="1"/>
    <col min="12" max="14" width="10.83203125" style="3"/>
  </cols>
  <sheetData>
    <row r="1" spans="1:14" x14ac:dyDescent="0.2">
      <c r="A1" s="4" t="s">
        <v>0</v>
      </c>
      <c r="B1" s="4" t="s">
        <v>7</v>
      </c>
      <c r="C1" s="4" t="s">
        <v>1</v>
      </c>
      <c r="D1" s="4" t="s">
        <v>4</v>
      </c>
      <c r="E1" s="4" t="s">
        <v>2</v>
      </c>
      <c r="F1" s="4" t="s">
        <v>5</v>
      </c>
      <c r="G1" s="4" t="s">
        <v>3</v>
      </c>
      <c r="H1" s="4" t="s">
        <v>6</v>
      </c>
      <c r="I1" s="4" t="s">
        <v>16</v>
      </c>
      <c r="J1" s="4" t="s">
        <v>13</v>
      </c>
      <c r="K1" s="4" t="s">
        <v>17</v>
      </c>
      <c r="L1" s="4" t="s">
        <v>14</v>
      </c>
      <c r="M1" s="4" t="s">
        <v>18</v>
      </c>
      <c r="N1" s="4" t="s">
        <v>15</v>
      </c>
    </row>
    <row r="2" spans="1:14" x14ac:dyDescent="0.2">
      <c r="A2" s="3">
        <v>1958</v>
      </c>
      <c r="B2" s="3">
        <f>2023-A2</f>
        <v>65</v>
      </c>
      <c r="C2" s="3">
        <v>5</v>
      </c>
      <c r="D2" s="3">
        <f>C2/36216</f>
        <v>1.3806052573448201E-4</v>
      </c>
      <c r="E2" s="3">
        <v>3</v>
      </c>
      <c r="F2" s="3">
        <f>E2/13179</f>
        <v>2.2763487366264513E-4</v>
      </c>
      <c r="G2" s="3">
        <v>93</v>
      </c>
      <c r="H2" s="3">
        <f>G2/111098</f>
        <v>8.3709877765576334E-4</v>
      </c>
      <c r="I2">
        <v>1.8092998009770219E-4</v>
      </c>
      <c r="J2" s="3">
        <f>D2-I2</f>
        <v>-4.2869454363220184E-5</v>
      </c>
      <c r="K2">
        <v>0</v>
      </c>
      <c r="L2" s="3">
        <f t="shared" ref="L2:L49" si="0">F2-K2</f>
        <v>2.2763487366264513E-4</v>
      </c>
      <c r="M2">
        <v>1.2861021577936203E-3</v>
      </c>
      <c r="N2" s="3">
        <f t="shared" ref="N2:N49" si="1">H2-M2</f>
        <v>-4.4900338013785697E-4</v>
      </c>
    </row>
    <row r="3" spans="1:14" x14ac:dyDescent="0.2">
      <c r="A3" s="3">
        <v>1959</v>
      </c>
      <c r="B3" s="3">
        <f t="shared" ref="B3:B49" si="2">2023-A3</f>
        <v>64</v>
      </c>
      <c r="C3" s="3">
        <v>13</v>
      </c>
      <c r="D3" s="3">
        <f>C3/36216</f>
        <v>3.5895736690965319E-4</v>
      </c>
      <c r="E3" s="3">
        <v>4</v>
      </c>
      <c r="F3" s="3">
        <f t="shared" ref="F3:F49" si="3">E3/13179</f>
        <v>3.035131648835268E-4</v>
      </c>
      <c r="G3" s="3">
        <v>140</v>
      </c>
      <c r="H3" s="3">
        <f t="shared" ref="H3:H49" si="4">G3/111098</f>
        <v>1.2601486975463104E-3</v>
      </c>
      <c r="I3">
        <v>3.6185996019540438E-4</v>
      </c>
      <c r="J3" s="3">
        <f t="shared" ref="J3:J49" si="5">D3-I3</f>
        <v>-2.9025932857511955E-6</v>
      </c>
      <c r="K3">
        <v>5.0505050505050505E-4</v>
      </c>
      <c r="L3" s="3">
        <f t="shared" si="0"/>
        <v>-2.0153734016697825E-4</v>
      </c>
      <c r="M3">
        <v>2.0006033565678539E-3</v>
      </c>
      <c r="N3" s="3">
        <f t="shared" si="1"/>
        <v>-7.4045465902154348E-4</v>
      </c>
    </row>
    <row r="4" spans="1:14" x14ac:dyDescent="0.2">
      <c r="A4" s="3">
        <v>1960</v>
      </c>
      <c r="B4" s="3">
        <f t="shared" si="2"/>
        <v>63</v>
      </c>
      <c r="C4" s="3">
        <v>24</v>
      </c>
      <c r="D4" s="3">
        <f t="shared" ref="D4:D49" si="6">C4/36216</f>
        <v>6.6269052352551359E-4</v>
      </c>
      <c r="E4" s="3">
        <v>12</v>
      </c>
      <c r="F4" s="3">
        <f t="shared" si="3"/>
        <v>9.1053949465058051E-4</v>
      </c>
      <c r="G4" s="3">
        <v>184</v>
      </c>
      <c r="H4" s="3">
        <f t="shared" si="4"/>
        <v>1.6561954310608652E-3</v>
      </c>
      <c r="I4">
        <v>6.3325493034195764E-4</v>
      </c>
      <c r="J4" s="3">
        <f t="shared" si="5"/>
        <v>2.943559318355595E-5</v>
      </c>
      <c r="K4">
        <v>1.5151515151515152E-3</v>
      </c>
      <c r="L4" s="3">
        <f t="shared" si="0"/>
        <v>-6.0461202050093464E-4</v>
      </c>
      <c r="M4">
        <v>2.3022816404947525E-3</v>
      </c>
      <c r="N4" s="3">
        <f t="shared" si="1"/>
        <v>-6.4608620943388726E-4</v>
      </c>
    </row>
    <row r="5" spans="1:14" x14ac:dyDescent="0.2">
      <c r="A5" s="3">
        <v>1961</v>
      </c>
      <c r="B5" s="3">
        <f t="shared" si="2"/>
        <v>62</v>
      </c>
      <c r="C5" s="3">
        <v>20</v>
      </c>
      <c r="D5" s="3">
        <f t="shared" si="6"/>
        <v>5.5224210293792803E-4</v>
      </c>
      <c r="E5" s="3">
        <v>11</v>
      </c>
      <c r="F5" s="3">
        <f t="shared" si="3"/>
        <v>8.3466120342969876E-4</v>
      </c>
      <c r="G5" s="3">
        <v>184</v>
      </c>
      <c r="H5" s="3">
        <f t="shared" si="4"/>
        <v>1.6561954310608652E-3</v>
      </c>
      <c r="I5">
        <v>5.4278994029310652E-4</v>
      </c>
      <c r="J5" s="3">
        <f t="shared" si="5"/>
        <v>9.4521626448215105E-6</v>
      </c>
      <c r="K5">
        <v>1.0101010101010101E-3</v>
      </c>
      <c r="L5" s="3">
        <f t="shared" si="0"/>
        <v>-1.7543980667131134E-4</v>
      </c>
      <c r="M5">
        <v>2.5086930979184197E-3</v>
      </c>
      <c r="N5" s="3">
        <f t="shared" si="1"/>
        <v>-8.5249766685755444E-4</v>
      </c>
    </row>
    <row r="6" spans="1:14" x14ac:dyDescent="0.2">
      <c r="A6" s="3">
        <v>1962</v>
      </c>
      <c r="B6" s="3">
        <f t="shared" si="2"/>
        <v>61</v>
      </c>
      <c r="C6" s="3">
        <v>33</v>
      </c>
      <c r="D6" s="3">
        <f t="shared" si="6"/>
        <v>9.1119946984758121E-4</v>
      </c>
      <c r="E6" s="3">
        <v>44</v>
      </c>
      <c r="F6" s="3">
        <f t="shared" si="3"/>
        <v>3.338644813718795E-3</v>
      </c>
      <c r="G6" s="3">
        <v>290</v>
      </c>
      <c r="H6" s="3">
        <f t="shared" si="4"/>
        <v>2.6103080163459289E-3</v>
      </c>
      <c r="I6">
        <v>9.9511489053736202E-4</v>
      </c>
      <c r="J6" s="3">
        <f t="shared" si="5"/>
        <v>-8.3915420689780807E-5</v>
      </c>
      <c r="K6">
        <v>1.5151515151515152E-3</v>
      </c>
      <c r="L6" s="3">
        <f t="shared" si="0"/>
        <v>1.8234932985672799E-3</v>
      </c>
      <c r="M6">
        <v>3.3343389276130897E-3</v>
      </c>
      <c r="N6" s="3">
        <f t="shared" si="1"/>
        <v>-7.2403091126716076E-4</v>
      </c>
    </row>
    <row r="7" spans="1:14" x14ac:dyDescent="0.2">
      <c r="A7" s="3">
        <v>1963</v>
      </c>
      <c r="B7" s="3">
        <f t="shared" si="2"/>
        <v>60</v>
      </c>
      <c r="C7" s="3">
        <v>108</v>
      </c>
      <c r="D7" s="3">
        <f t="shared" si="6"/>
        <v>2.982107355864811E-3</v>
      </c>
      <c r="E7" s="3">
        <v>28</v>
      </c>
      <c r="F7" s="3">
        <f t="shared" si="3"/>
        <v>2.1245921541846878E-3</v>
      </c>
      <c r="G7" s="3">
        <v>368</v>
      </c>
      <c r="H7" s="3">
        <f t="shared" si="4"/>
        <v>3.3123908621217305E-3</v>
      </c>
      <c r="I7">
        <v>4.1613895422471505E-3</v>
      </c>
      <c r="J7" s="3">
        <f t="shared" si="5"/>
        <v>-1.1792821863823395E-3</v>
      </c>
      <c r="K7">
        <v>1.5151515151515152E-3</v>
      </c>
      <c r="L7" s="3">
        <f t="shared" si="0"/>
        <v>6.0944063903317267E-4</v>
      </c>
      <c r="M7">
        <v>4.175862561724965E-3</v>
      </c>
      <c r="N7" s="3">
        <f t="shared" si="1"/>
        <v>-8.6347169960323449E-4</v>
      </c>
    </row>
    <row r="8" spans="1:14" x14ac:dyDescent="0.2">
      <c r="A8" s="3">
        <v>1964</v>
      </c>
      <c r="B8" s="3">
        <f t="shared" si="2"/>
        <v>59</v>
      </c>
      <c r="C8" s="3">
        <v>206</v>
      </c>
      <c r="D8" s="3">
        <f t="shared" si="6"/>
        <v>5.6880936602606586E-3</v>
      </c>
      <c r="E8" s="3">
        <v>36</v>
      </c>
      <c r="F8" s="3">
        <f t="shared" si="3"/>
        <v>2.7316184839517414E-3</v>
      </c>
      <c r="G8" s="3">
        <v>493</v>
      </c>
      <c r="H8" s="3">
        <f t="shared" si="4"/>
        <v>4.437523627788079E-3</v>
      </c>
      <c r="I8">
        <v>5.6992943730776189E-3</v>
      </c>
      <c r="J8" s="3">
        <f t="shared" si="5"/>
        <v>-1.1200712816960244E-5</v>
      </c>
      <c r="K8">
        <v>3.0303030303030303E-3</v>
      </c>
      <c r="L8" s="3">
        <f t="shared" si="0"/>
        <v>-2.9868454635128888E-4</v>
      </c>
      <c r="M8">
        <v>4.7633413251615565E-3</v>
      </c>
      <c r="N8" s="3">
        <f t="shared" si="1"/>
        <v>-3.2581769737347749E-4</v>
      </c>
    </row>
    <row r="9" spans="1:14" x14ac:dyDescent="0.2">
      <c r="A9" s="3">
        <v>1965</v>
      </c>
      <c r="B9" s="3">
        <f t="shared" si="2"/>
        <v>58</v>
      </c>
      <c r="C9" s="3">
        <v>228</v>
      </c>
      <c r="D9" s="3">
        <f t="shared" si="6"/>
        <v>6.2955599734923788E-3</v>
      </c>
      <c r="E9" s="3">
        <v>68</v>
      </c>
      <c r="F9" s="3">
        <f t="shared" si="3"/>
        <v>5.1597238030199558E-3</v>
      </c>
      <c r="G9" s="3">
        <v>619</v>
      </c>
      <c r="H9" s="3">
        <f t="shared" si="4"/>
        <v>5.5716574555797586E-3</v>
      </c>
      <c r="I9">
        <v>6.8753392437126831E-3</v>
      </c>
      <c r="J9" s="3">
        <f t="shared" si="5"/>
        <v>-5.7977927022030435E-4</v>
      </c>
      <c r="K9">
        <v>6.5656565656565654E-3</v>
      </c>
      <c r="L9" s="3">
        <f t="shared" si="0"/>
        <v>-1.4059327626366096E-3</v>
      </c>
      <c r="M9">
        <v>5.8747876343659203E-3</v>
      </c>
      <c r="N9" s="3">
        <f t="shared" si="1"/>
        <v>-3.0313017878616164E-4</v>
      </c>
    </row>
    <row r="10" spans="1:14" x14ac:dyDescent="0.2">
      <c r="A10" s="3">
        <v>1966</v>
      </c>
      <c r="B10" s="3">
        <f t="shared" si="2"/>
        <v>57</v>
      </c>
      <c r="C10" s="3">
        <v>285</v>
      </c>
      <c r="D10" s="3">
        <f t="shared" si="6"/>
        <v>7.8694499668654737E-3</v>
      </c>
      <c r="E10" s="3">
        <v>84</v>
      </c>
      <c r="F10" s="3">
        <f t="shared" si="3"/>
        <v>6.373776462554063E-3</v>
      </c>
      <c r="G10" s="3">
        <v>774</v>
      </c>
      <c r="H10" s="3">
        <f t="shared" si="4"/>
        <v>6.966822085006031E-3</v>
      </c>
      <c r="I10">
        <v>8.7751040347385564E-3</v>
      </c>
      <c r="J10" s="3">
        <f t="shared" si="5"/>
        <v>-9.0565406787308268E-4</v>
      </c>
      <c r="K10">
        <v>4.7979797979797977E-3</v>
      </c>
      <c r="L10" s="3">
        <f t="shared" si="0"/>
        <v>1.5757966645742654E-3</v>
      </c>
      <c r="M10">
        <v>6.8909671170670518E-3</v>
      </c>
      <c r="N10" s="3">
        <f t="shared" si="1"/>
        <v>7.5854967938979168E-5</v>
      </c>
    </row>
    <row r="11" spans="1:14" x14ac:dyDescent="0.2">
      <c r="A11" s="3">
        <v>1967</v>
      </c>
      <c r="B11" s="3">
        <f t="shared" si="2"/>
        <v>56</v>
      </c>
      <c r="C11" s="3">
        <v>416</v>
      </c>
      <c r="D11" s="3">
        <f t="shared" si="6"/>
        <v>1.1486635741108902E-2</v>
      </c>
      <c r="E11" s="3">
        <v>99</v>
      </c>
      <c r="F11" s="3">
        <f t="shared" si="3"/>
        <v>7.5119508308672889E-3</v>
      </c>
      <c r="G11" s="3">
        <v>998</v>
      </c>
      <c r="H11" s="3">
        <f t="shared" si="4"/>
        <v>8.9830600010801266E-3</v>
      </c>
      <c r="I11">
        <v>1.157951872625294E-2</v>
      </c>
      <c r="J11" s="3">
        <f t="shared" si="5"/>
        <v>-9.2882985144038255E-5</v>
      </c>
      <c r="K11">
        <v>6.5656565656565654E-3</v>
      </c>
      <c r="L11" s="3">
        <f t="shared" si="0"/>
        <v>9.4629426521072348E-4</v>
      </c>
      <c r="M11">
        <v>8.3040917101983146E-3</v>
      </c>
      <c r="N11" s="3">
        <f t="shared" si="1"/>
        <v>6.7896829088181197E-4</v>
      </c>
    </row>
    <row r="12" spans="1:14" x14ac:dyDescent="0.2">
      <c r="A12" s="3">
        <v>1968</v>
      </c>
      <c r="B12" s="3">
        <f t="shared" si="2"/>
        <v>55</v>
      </c>
      <c r="C12" s="3">
        <v>456</v>
      </c>
      <c r="D12" s="3">
        <f t="shared" si="6"/>
        <v>1.2591119946984758E-2</v>
      </c>
      <c r="E12" s="3">
        <v>116</v>
      </c>
      <c r="F12" s="3">
        <f t="shared" si="3"/>
        <v>8.8018817816222783E-3</v>
      </c>
      <c r="G12" s="3">
        <v>1050</v>
      </c>
      <c r="H12" s="3">
        <f t="shared" si="4"/>
        <v>9.4511152315973276E-3</v>
      </c>
      <c r="I12">
        <v>1.1398588746155238E-2</v>
      </c>
      <c r="J12" s="3">
        <f t="shared" si="5"/>
        <v>1.1925312008295198E-3</v>
      </c>
      <c r="K12">
        <v>9.3434343434343429E-3</v>
      </c>
      <c r="L12" s="3">
        <f t="shared" si="0"/>
        <v>-5.4155256181206458E-4</v>
      </c>
      <c r="M12">
        <v>8.5263809720391871E-3</v>
      </c>
      <c r="N12" s="3">
        <f t="shared" si="1"/>
        <v>9.2473425955814058E-4</v>
      </c>
    </row>
    <row r="13" spans="1:14" x14ac:dyDescent="0.2">
      <c r="A13" s="3">
        <v>1969</v>
      </c>
      <c r="B13" s="3">
        <f t="shared" si="2"/>
        <v>54</v>
      </c>
      <c r="C13" s="3">
        <v>477</v>
      </c>
      <c r="D13" s="3">
        <f t="shared" si="6"/>
        <v>1.3170974155069582E-2</v>
      </c>
      <c r="E13" s="3">
        <v>154</v>
      </c>
      <c r="F13" s="3">
        <f t="shared" si="3"/>
        <v>1.1685256848015782E-2</v>
      </c>
      <c r="G13" s="3">
        <v>1257</v>
      </c>
      <c r="H13" s="3">
        <f t="shared" si="4"/>
        <v>1.1314335091540801E-2</v>
      </c>
      <c r="I13">
        <v>1.2936493576985706E-2</v>
      </c>
      <c r="J13" s="3">
        <f t="shared" si="5"/>
        <v>2.3448057808387636E-4</v>
      </c>
      <c r="K13">
        <v>1.1111111111111112E-2</v>
      </c>
      <c r="L13" s="3">
        <f t="shared" si="0"/>
        <v>5.7414573690467083E-4</v>
      </c>
      <c r="M13">
        <v>1.0399961893269399E-2</v>
      </c>
      <c r="N13" s="3">
        <f t="shared" si="1"/>
        <v>9.1437319827140234E-4</v>
      </c>
    </row>
    <row r="14" spans="1:14" x14ac:dyDescent="0.2">
      <c r="A14" s="3">
        <v>1970</v>
      </c>
      <c r="B14" s="3">
        <f t="shared" si="2"/>
        <v>53</v>
      </c>
      <c r="C14" s="3">
        <v>571</v>
      </c>
      <c r="D14" s="3">
        <f t="shared" si="6"/>
        <v>1.5766512038877845E-2</v>
      </c>
      <c r="E14" s="3">
        <v>133</v>
      </c>
      <c r="F14" s="3">
        <f t="shared" si="3"/>
        <v>1.0091812732377267E-2</v>
      </c>
      <c r="G14" s="3">
        <v>1459</v>
      </c>
      <c r="H14" s="3">
        <f t="shared" si="4"/>
        <v>1.3132549640857621E-2</v>
      </c>
      <c r="I14">
        <v>1.5921838248597792E-2</v>
      </c>
      <c r="J14" s="3">
        <f t="shared" si="5"/>
        <v>-1.5532620971994704E-4</v>
      </c>
      <c r="K14">
        <v>1.2878787878787878E-2</v>
      </c>
      <c r="L14" s="3">
        <f t="shared" si="0"/>
        <v>-2.7869751464106116E-3</v>
      </c>
      <c r="M14">
        <v>1.2416443054254458E-2</v>
      </c>
      <c r="N14" s="3">
        <f t="shared" si="1"/>
        <v>7.1610658660316295E-4</v>
      </c>
    </row>
    <row r="15" spans="1:14" x14ac:dyDescent="0.2">
      <c r="A15" s="3">
        <v>1971</v>
      </c>
      <c r="B15" s="3">
        <f t="shared" si="2"/>
        <v>52</v>
      </c>
      <c r="C15" s="3">
        <v>743</v>
      </c>
      <c r="D15" s="3">
        <f t="shared" si="6"/>
        <v>2.0515794124144025E-2</v>
      </c>
      <c r="E15" s="3">
        <v>154</v>
      </c>
      <c r="F15" s="3">
        <f t="shared" si="3"/>
        <v>1.1685256848015782E-2</v>
      </c>
      <c r="G15" s="3">
        <v>1697</v>
      </c>
      <c r="H15" s="3">
        <f t="shared" si="4"/>
        <v>1.5274802426686348E-2</v>
      </c>
      <c r="I15">
        <v>1.9540437850551838E-2</v>
      </c>
      <c r="J15" s="3">
        <f t="shared" si="5"/>
        <v>9.7535627359218724E-4</v>
      </c>
      <c r="K15">
        <v>1.1868686868686869E-2</v>
      </c>
      <c r="L15" s="3">
        <f t="shared" si="0"/>
        <v>-1.8343002067108642E-4</v>
      </c>
      <c r="M15">
        <v>1.3384989123703974E-2</v>
      </c>
      <c r="N15" s="3">
        <f t="shared" si="1"/>
        <v>1.8898133029823742E-3</v>
      </c>
    </row>
    <row r="16" spans="1:14" x14ac:dyDescent="0.2">
      <c r="A16" s="3">
        <v>1972</v>
      </c>
      <c r="B16" s="3">
        <f t="shared" si="2"/>
        <v>51</v>
      </c>
      <c r="C16" s="3">
        <v>814</v>
      </c>
      <c r="D16" s="3">
        <f t="shared" si="6"/>
        <v>2.2476253589573669E-2</v>
      </c>
      <c r="E16" s="3">
        <v>195</v>
      </c>
      <c r="F16" s="3">
        <f t="shared" si="3"/>
        <v>1.4796266788071933E-2</v>
      </c>
      <c r="G16" s="3">
        <v>1921</v>
      </c>
      <c r="H16" s="3">
        <f t="shared" si="4"/>
        <v>1.7291040342760446E-2</v>
      </c>
      <c r="I16">
        <v>2.2073457571919666E-2</v>
      </c>
      <c r="J16" s="3">
        <f t="shared" si="5"/>
        <v>4.0279601765400366E-4</v>
      </c>
      <c r="K16">
        <v>1.4141414141414142E-2</v>
      </c>
      <c r="L16" s="3">
        <f t="shared" si="0"/>
        <v>6.5485264665779072E-4</v>
      </c>
      <c r="M16">
        <v>1.548085930677506E-2</v>
      </c>
      <c r="N16" s="3">
        <f t="shared" si="1"/>
        <v>1.8101810359853858E-3</v>
      </c>
    </row>
    <row r="17" spans="1:14" x14ac:dyDescent="0.2">
      <c r="A17" s="3">
        <v>1973</v>
      </c>
      <c r="B17" s="3">
        <f t="shared" si="2"/>
        <v>50</v>
      </c>
      <c r="C17" s="3">
        <v>850</v>
      </c>
      <c r="D17" s="3">
        <f t="shared" si="6"/>
        <v>2.3470289374861938E-2</v>
      </c>
      <c r="E17" s="3">
        <v>202</v>
      </c>
      <c r="F17" s="3">
        <f t="shared" si="3"/>
        <v>1.5327414826618105E-2</v>
      </c>
      <c r="G17" s="3">
        <v>1938</v>
      </c>
      <c r="H17" s="3">
        <f t="shared" si="4"/>
        <v>1.7444058398891068E-2</v>
      </c>
      <c r="I17">
        <v>2.469694228333635E-2</v>
      </c>
      <c r="J17" s="3">
        <f t="shared" si="5"/>
        <v>-1.226652908474412E-3</v>
      </c>
      <c r="K17">
        <v>1.6161616161616162E-2</v>
      </c>
      <c r="L17" s="3">
        <f t="shared" si="0"/>
        <v>-8.3420133499805676E-4</v>
      </c>
      <c r="M17">
        <v>1.6100093679046062E-2</v>
      </c>
      <c r="N17" s="3">
        <f t="shared" si="1"/>
        <v>1.3439647198450061E-3</v>
      </c>
    </row>
    <row r="18" spans="1:14" x14ac:dyDescent="0.2">
      <c r="A18" s="3">
        <v>1974</v>
      </c>
      <c r="B18" s="3">
        <f t="shared" si="2"/>
        <v>49</v>
      </c>
      <c r="C18" s="3">
        <v>1067</v>
      </c>
      <c r="D18" s="3">
        <f t="shared" si="6"/>
        <v>2.9462116191738458E-2</v>
      </c>
      <c r="E18" s="3">
        <v>200</v>
      </c>
      <c r="F18" s="3">
        <f t="shared" si="3"/>
        <v>1.517565824417634E-2</v>
      </c>
      <c r="G18" s="3">
        <v>2265</v>
      </c>
      <c r="H18" s="3">
        <f t="shared" si="4"/>
        <v>2.0387405713874238E-2</v>
      </c>
      <c r="I18">
        <v>2.8767866835534648E-2</v>
      </c>
      <c r="J18" s="3">
        <f t="shared" si="5"/>
        <v>6.9424935620381045E-4</v>
      </c>
      <c r="K18">
        <v>1.893939393939394E-2</v>
      </c>
      <c r="L18" s="3">
        <f t="shared" si="0"/>
        <v>-3.7637356952175995E-3</v>
      </c>
      <c r="M18">
        <v>1.792604118702466E-2</v>
      </c>
      <c r="N18" s="3">
        <f t="shared" si="1"/>
        <v>2.4613645268495785E-3</v>
      </c>
    </row>
    <row r="19" spans="1:14" x14ac:dyDescent="0.2">
      <c r="A19" s="3">
        <v>1975</v>
      </c>
      <c r="B19" s="3">
        <f t="shared" si="2"/>
        <v>48</v>
      </c>
      <c r="C19" s="3">
        <v>1032</v>
      </c>
      <c r="D19" s="3">
        <f t="shared" si="6"/>
        <v>2.8495692511597084E-2</v>
      </c>
      <c r="E19" s="3">
        <v>233</v>
      </c>
      <c r="F19" s="3">
        <f t="shared" si="3"/>
        <v>1.7679641854465439E-2</v>
      </c>
      <c r="G19" s="3">
        <v>2421</v>
      </c>
      <c r="H19" s="3">
        <f t="shared" si="4"/>
        <v>2.1791571405425841E-2</v>
      </c>
      <c r="I19">
        <v>2.8134611905192692E-2</v>
      </c>
      <c r="J19" s="3">
        <f t="shared" si="5"/>
        <v>3.6108060640439171E-4</v>
      </c>
      <c r="K19">
        <v>2.2222222222222223E-2</v>
      </c>
      <c r="L19" s="3">
        <f t="shared" si="0"/>
        <v>-4.5425803677567843E-3</v>
      </c>
      <c r="M19">
        <v>1.9672599672917228E-2</v>
      </c>
      <c r="N19" s="3">
        <f t="shared" si="1"/>
        <v>2.1189717325086135E-3</v>
      </c>
    </row>
    <row r="20" spans="1:14" x14ac:dyDescent="0.2">
      <c r="A20" s="3">
        <v>1976</v>
      </c>
      <c r="B20" s="3">
        <f t="shared" si="2"/>
        <v>47</v>
      </c>
      <c r="C20" s="3">
        <v>1157</v>
      </c>
      <c r="D20" s="3">
        <f t="shared" si="6"/>
        <v>3.1947205654959135E-2</v>
      </c>
      <c r="E20" s="3">
        <v>269</v>
      </c>
      <c r="F20" s="3">
        <f t="shared" si="3"/>
        <v>2.041126033841718E-2</v>
      </c>
      <c r="G20" s="3">
        <v>2695</v>
      </c>
      <c r="H20" s="3">
        <f t="shared" si="4"/>
        <v>2.4257862427766477E-2</v>
      </c>
      <c r="I20">
        <v>3.1391351546951329E-2</v>
      </c>
      <c r="J20" s="3">
        <f t="shared" si="5"/>
        <v>5.5585410800780555E-4</v>
      </c>
      <c r="K20">
        <v>2.0202020202020204E-2</v>
      </c>
      <c r="L20" s="3">
        <f t="shared" si="0"/>
        <v>2.0924013639697647E-4</v>
      </c>
      <c r="M20">
        <v>2.1577936202981852E-2</v>
      </c>
      <c r="N20" s="3">
        <f t="shared" si="1"/>
        <v>2.6799262247846241E-3</v>
      </c>
    </row>
    <row r="21" spans="1:14" x14ac:dyDescent="0.2">
      <c r="A21" s="3">
        <v>1977</v>
      </c>
      <c r="B21" s="3">
        <f t="shared" si="2"/>
        <v>46</v>
      </c>
      <c r="C21" s="3">
        <v>1155</v>
      </c>
      <c r="D21" s="3">
        <f t="shared" si="6"/>
        <v>3.1891981444665339E-2</v>
      </c>
      <c r="E21" s="3">
        <v>259</v>
      </c>
      <c r="F21" s="3">
        <f t="shared" si="3"/>
        <v>1.9652477426208362E-2</v>
      </c>
      <c r="G21" s="3">
        <v>2801</v>
      </c>
      <c r="H21" s="3">
        <f t="shared" si="4"/>
        <v>2.521197501305154E-2</v>
      </c>
      <c r="I21">
        <v>3.4105301248416861E-2</v>
      </c>
      <c r="J21" s="3">
        <f t="shared" si="5"/>
        <v>-2.213319803751522E-3</v>
      </c>
      <c r="K21">
        <v>2.0454545454545454E-2</v>
      </c>
      <c r="L21" s="3">
        <f t="shared" si="0"/>
        <v>-8.0206802833709262E-4</v>
      </c>
      <c r="M21">
        <v>2.4404185389244375E-2</v>
      </c>
      <c r="N21" s="3">
        <f t="shared" si="1"/>
        <v>8.0778962380716537E-4</v>
      </c>
    </row>
    <row r="22" spans="1:14" x14ac:dyDescent="0.2">
      <c r="A22" s="3">
        <v>1978</v>
      </c>
      <c r="B22" s="3">
        <f t="shared" si="2"/>
        <v>45</v>
      </c>
      <c r="C22" s="3">
        <v>1152</v>
      </c>
      <c r="D22" s="3">
        <f t="shared" si="6"/>
        <v>3.1809145129224649E-2</v>
      </c>
      <c r="E22" s="3">
        <v>242</v>
      </c>
      <c r="F22" s="3">
        <f t="shared" si="3"/>
        <v>1.8362546475453372E-2</v>
      </c>
      <c r="G22" s="3">
        <v>2786</v>
      </c>
      <c r="H22" s="3">
        <f t="shared" si="4"/>
        <v>2.5076959081171579E-2</v>
      </c>
      <c r="I22">
        <v>3.1481816537000183E-2</v>
      </c>
      <c r="J22" s="3">
        <f t="shared" si="5"/>
        <v>3.2732859222446564E-4</v>
      </c>
      <c r="K22">
        <v>1.994949494949495E-2</v>
      </c>
      <c r="L22" s="3">
        <f t="shared" si="0"/>
        <v>-1.586948474041578E-3</v>
      </c>
      <c r="M22">
        <v>2.3896095647893811E-2</v>
      </c>
      <c r="N22" s="3">
        <f t="shared" si="1"/>
        <v>1.1808634332777686E-3</v>
      </c>
    </row>
    <row r="23" spans="1:14" x14ac:dyDescent="0.2">
      <c r="A23" s="3">
        <v>1979</v>
      </c>
      <c r="B23" s="3">
        <f t="shared" si="2"/>
        <v>44</v>
      </c>
      <c r="C23" s="3">
        <v>1073</v>
      </c>
      <c r="D23" s="3">
        <f t="shared" si="6"/>
        <v>2.9627788822619835E-2</v>
      </c>
      <c r="E23" s="3">
        <v>283</v>
      </c>
      <c r="F23" s="3">
        <f t="shared" si="3"/>
        <v>2.1473556415509524E-2</v>
      </c>
      <c r="G23" s="3">
        <v>2737</v>
      </c>
      <c r="H23" s="3">
        <f t="shared" si="4"/>
        <v>2.463590703703037E-2</v>
      </c>
      <c r="I23">
        <v>3.0667631626560519E-2</v>
      </c>
      <c r="J23" s="3">
        <f t="shared" si="5"/>
        <v>-1.039842803940684E-3</v>
      </c>
      <c r="K23">
        <v>2.5505050505050506E-2</v>
      </c>
      <c r="L23" s="3">
        <f t="shared" si="0"/>
        <v>-4.0314940895409823E-3</v>
      </c>
      <c r="M23">
        <v>2.307044981819914E-2</v>
      </c>
      <c r="N23" s="3">
        <f t="shared" si="1"/>
        <v>1.5654572188312302E-3</v>
      </c>
    </row>
    <row r="24" spans="1:14" x14ac:dyDescent="0.2">
      <c r="A24" s="3">
        <v>1980</v>
      </c>
      <c r="B24" s="3">
        <f t="shared" si="2"/>
        <v>43</v>
      </c>
      <c r="C24" s="3">
        <v>1099</v>
      </c>
      <c r="D24" s="3">
        <f t="shared" si="6"/>
        <v>3.0345703556439143E-2</v>
      </c>
      <c r="E24" s="3">
        <v>342</v>
      </c>
      <c r="F24" s="3">
        <f t="shared" si="3"/>
        <v>2.5950375597541542E-2</v>
      </c>
      <c r="G24" s="3">
        <v>2851</v>
      </c>
      <c r="H24" s="3">
        <f t="shared" si="4"/>
        <v>2.566202811931808E-2</v>
      </c>
      <c r="I24">
        <v>3.0305771666365118E-2</v>
      </c>
      <c r="J24" s="3">
        <f t="shared" si="5"/>
        <v>3.9931890074024895E-5</v>
      </c>
      <c r="K24">
        <v>2.803030303030303E-2</v>
      </c>
      <c r="L24" s="3">
        <f t="shared" si="0"/>
        <v>-2.0799274327614886E-3</v>
      </c>
      <c r="M24">
        <v>2.3388005906543243E-2</v>
      </c>
      <c r="N24" s="3">
        <f t="shared" si="1"/>
        <v>2.2740222127748365E-3</v>
      </c>
    </row>
    <row r="25" spans="1:14" x14ac:dyDescent="0.2">
      <c r="A25" s="3">
        <v>1981</v>
      </c>
      <c r="B25" s="3">
        <f t="shared" si="2"/>
        <v>42</v>
      </c>
      <c r="C25" s="3">
        <v>1038</v>
      </c>
      <c r="D25" s="3">
        <f t="shared" si="6"/>
        <v>2.8661365142478464E-2</v>
      </c>
      <c r="E25" s="3">
        <v>216</v>
      </c>
      <c r="F25" s="3">
        <f t="shared" si="3"/>
        <v>1.6389710903710449E-2</v>
      </c>
      <c r="G25" s="3">
        <v>2631</v>
      </c>
      <c r="H25" s="3">
        <f t="shared" si="4"/>
        <v>2.3681794451745307E-2</v>
      </c>
      <c r="I25">
        <v>2.8044146915143838E-2</v>
      </c>
      <c r="J25" s="3">
        <f t="shared" si="5"/>
        <v>6.1721822733462606E-4</v>
      </c>
      <c r="K25">
        <v>1.994949494949495E-2</v>
      </c>
      <c r="L25" s="3">
        <f t="shared" si="0"/>
        <v>-3.5597840457845011E-3</v>
      </c>
      <c r="M25">
        <v>2.2911671774027087E-2</v>
      </c>
      <c r="N25" s="3">
        <f t="shared" si="1"/>
        <v>7.7012267771821991E-4</v>
      </c>
    </row>
    <row r="26" spans="1:14" x14ac:dyDescent="0.2">
      <c r="A26" s="3">
        <v>1982</v>
      </c>
      <c r="B26" s="3">
        <f t="shared" si="2"/>
        <v>41</v>
      </c>
      <c r="C26" s="3">
        <v>1048</v>
      </c>
      <c r="D26" s="3">
        <f t="shared" si="6"/>
        <v>2.8937486193947426E-2</v>
      </c>
      <c r="E26" s="3">
        <v>275</v>
      </c>
      <c r="F26" s="3">
        <f t="shared" si="3"/>
        <v>2.086653008574247E-2</v>
      </c>
      <c r="G26" s="3">
        <v>2910</v>
      </c>
      <c r="H26" s="3">
        <f t="shared" si="4"/>
        <v>2.6193090784712596E-2</v>
      </c>
      <c r="I26">
        <v>2.7591821964899583E-2</v>
      </c>
      <c r="J26" s="3">
        <f t="shared" si="5"/>
        <v>1.3456642290478431E-3</v>
      </c>
      <c r="K26">
        <v>2.3232323232323233E-2</v>
      </c>
      <c r="L26" s="3">
        <f t="shared" si="0"/>
        <v>-2.3657931465807629E-3</v>
      </c>
      <c r="M26">
        <v>2.5817309982375636E-2</v>
      </c>
      <c r="N26" s="3">
        <f t="shared" si="1"/>
        <v>3.7578080233695993E-4</v>
      </c>
    </row>
    <row r="27" spans="1:14" x14ac:dyDescent="0.2">
      <c r="A27" s="3">
        <v>1983</v>
      </c>
      <c r="B27" s="3">
        <f t="shared" si="2"/>
        <v>40</v>
      </c>
      <c r="C27" s="3">
        <v>1101</v>
      </c>
      <c r="D27" s="3">
        <f t="shared" si="6"/>
        <v>3.0400927766732935E-2</v>
      </c>
      <c r="E27" s="3">
        <v>270</v>
      </c>
      <c r="F27" s="3">
        <f t="shared" si="3"/>
        <v>2.0487138629638059E-2</v>
      </c>
      <c r="G27" s="3">
        <v>3153</v>
      </c>
      <c r="H27" s="3">
        <f t="shared" si="4"/>
        <v>2.8380348881167979E-2</v>
      </c>
      <c r="I27">
        <v>2.7591821964899583E-2</v>
      </c>
      <c r="J27" s="3">
        <f t="shared" si="5"/>
        <v>2.8091058018333524E-3</v>
      </c>
      <c r="K27">
        <v>2.2222222222222223E-2</v>
      </c>
      <c r="L27" s="3">
        <f t="shared" si="0"/>
        <v>-1.7350835925841641E-3</v>
      </c>
      <c r="M27">
        <v>2.8564170146552135E-2</v>
      </c>
      <c r="N27" s="3">
        <f t="shared" si="1"/>
        <v>-1.838212653841563E-4</v>
      </c>
    </row>
    <row r="28" spans="1:14" x14ac:dyDescent="0.2">
      <c r="A28" s="3">
        <v>1984</v>
      </c>
      <c r="B28" s="3">
        <f t="shared" si="2"/>
        <v>39</v>
      </c>
      <c r="C28" s="3">
        <v>1142</v>
      </c>
      <c r="D28" s="3">
        <f t="shared" si="6"/>
        <v>3.1533024077755691E-2</v>
      </c>
      <c r="E28" s="3">
        <v>362</v>
      </c>
      <c r="F28" s="3">
        <f t="shared" si="3"/>
        <v>2.7467941421959179E-2</v>
      </c>
      <c r="G28" s="3">
        <v>3346</v>
      </c>
      <c r="H28" s="3">
        <f t="shared" si="4"/>
        <v>3.0117553871356822E-2</v>
      </c>
      <c r="I28">
        <v>3.229600144743984E-2</v>
      </c>
      <c r="J28" s="3">
        <f t="shared" si="5"/>
        <v>-7.6297736968414936E-4</v>
      </c>
      <c r="K28">
        <v>2.8535353535353535E-2</v>
      </c>
      <c r="L28" s="3">
        <f t="shared" si="0"/>
        <v>-1.0674121133943566E-3</v>
      </c>
      <c r="M28">
        <v>3.032660643686191E-2</v>
      </c>
      <c r="N28" s="3">
        <f t="shared" si="1"/>
        <v>-2.0905256550508844E-4</v>
      </c>
    </row>
    <row r="29" spans="1:14" x14ac:dyDescent="0.2">
      <c r="A29" s="3">
        <v>1985</v>
      </c>
      <c r="B29" s="3">
        <f t="shared" si="2"/>
        <v>38</v>
      </c>
      <c r="C29" s="3">
        <v>1163</v>
      </c>
      <c r="D29" s="3">
        <f t="shared" si="6"/>
        <v>3.2112878285840515E-2</v>
      </c>
      <c r="E29" s="3">
        <v>307</v>
      </c>
      <c r="F29" s="3">
        <f t="shared" si="3"/>
        <v>2.3294635404810683E-2</v>
      </c>
      <c r="G29" s="3">
        <v>3491</v>
      </c>
      <c r="H29" s="3">
        <f t="shared" si="4"/>
        <v>3.1422707879529783E-2</v>
      </c>
      <c r="I29">
        <v>3.1662746517097884E-2</v>
      </c>
      <c r="J29" s="3">
        <f t="shared" si="5"/>
        <v>4.501317687426315E-4</v>
      </c>
      <c r="K29">
        <v>2.5000000000000001E-2</v>
      </c>
      <c r="L29" s="3">
        <f t="shared" si="0"/>
        <v>-1.7053645951893188E-3</v>
      </c>
      <c r="M29">
        <v>3.2358965402264177E-2</v>
      </c>
      <c r="N29" s="3">
        <f t="shared" si="1"/>
        <v>-9.3625752273439333E-4</v>
      </c>
    </row>
    <row r="30" spans="1:14" x14ac:dyDescent="0.2">
      <c r="A30" s="3">
        <v>1986</v>
      </c>
      <c r="B30" s="3">
        <f t="shared" si="2"/>
        <v>37</v>
      </c>
      <c r="C30" s="3">
        <v>1269</v>
      </c>
      <c r="D30" s="3">
        <f t="shared" si="6"/>
        <v>3.5039761431411534E-2</v>
      </c>
      <c r="E30" s="3">
        <v>380</v>
      </c>
      <c r="F30" s="3">
        <f t="shared" si="3"/>
        <v>2.8833750663935048E-2</v>
      </c>
      <c r="G30" s="3">
        <v>3884</v>
      </c>
      <c r="H30" s="3">
        <f t="shared" si="4"/>
        <v>3.4960125294784782E-2</v>
      </c>
      <c r="I30">
        <v>3.4195766238465715E-2</v>
      </c>
      <c r="J30" s="3">
        <f t="shared" si="5"/>
        <v>8.4399519294581921E-4</v>
      </c>
      <c r="K30">
        <v>2.5505050505050506E-2</v>
      </c>
      <c r="L30" s="3">
        <f t="shared" si="0"/>
        <v>3.3287001588845413E-3</v>
      </c>
      <c r="M30">
        <v>3.6249027484479446E-2</v>
      </c>
      <c r="N30" s="3">
        <f t="shared" si="1"/>
        <v>-1.2889021896946642E-3</v>
      </c>
    </row>
    <row r="31" spans="1:14" x14ac:dyDescent="0.2">
      <c r="A31" s="3">
        <v>1987</v>
      </c>
      <c r="B31" s="3">
        <f t="shared" si="2"/>
        <v>36</v>
      </c>
      <c r="C31" s="3">
        <v>1122</v>
      </c>
      <c r="D31" s="3">
        <f t="shared" si="6"/>
        <v>3.098078197481776E-2</v>
      </c>
      <c r="E31" s="3">
        <v>389</v>
      </c>
      <c r="F31" s="3">
        <f t="shared" si="3"/>
        <v>2.9516655284922984E-2</v>
      </c>
      <c r="G31" s="3">
        <v>3810</v>
      </c>
      <c r="H31" s="3">
        <f t="shared" si="4"/>
        <v>3.4294046697510308E-2</v>
      </c>
      <c r="I31">
        <v>3.0215306676316264E-2</v>
      </c>
      <c r="J31" s="3">
        <f t="shared" si="5"/>
        <v>7.6547529850149593E-4</v>
      </c>
      <c r="K31">
        <v>2.9545454545454545E-2</v>
      </c>
      <c r="L31" s="3">
        <f t="shared" si="0"/>
        <v>-2.8799260531561094E-5</v>
      </c>
      <c r="M31">
        <v>3.6852384052333244E-2</v>
      </c>
      <c r="N31" s="3">
        <f t="shared" si="1"/>
        <v>-2.5583373548229357E-3</v>
      </c>
    </row>
    <row r="32" spans="1:14" x14ac:dyDescent="0.2">
      <c r="A32" s="3">
        <v>1988</v>
      </c>
      <c r="B32" s="3">
        <f t="shared" si="2"/>
        <v>35</v>
      </c>
      <c r="C32" s="3">
        <v>1193</v>
      </c>
      <c r="D32" s="3">
        <f t="shared" si="6"/>
        <v>3.2941241440247404E-2</v>
      </c>
      <c r="E32" s="3">
        <v>357</v>
      </c>
      <c r="F32" s="3">
        <f t="shared" si="3"/>
        <v>2.7088549965854768E-2</v>
      </c>
      <c r="G32" s="3">
        <v>4022</v>
      </c>
      <c r="H32" s="3">
        <f t="shared" si="4"/>
        <v>3.6202271868080435E-2</v>
      </c>
      <c r="I32">
        <v>3.0034376696218563E-2</v>
      </c>
      <c r="J32" s="3">
        <f t="shared" si="5"/>
        <v>2.9068647440288406E-3</v>
      </c>
      <c r="K32">
        <v>3.0303030303030304E-2</v>
      </c>
      <c r="L32" s="3">
        <f t="shared" si="0"/>
        <v>-3.2144803371755362E-3</v>
      </c>
      <c r="M32">
        <v>3.9059398866324764E-2</v>
      </c>
      <c r="N32" s="3">
        <f t="shared" si="1"/>
        <v>-2.857126998244329E-3</v>
      </c>
    </row>
    <row r="33" spans="1:14" x14ac:dyDescent="0.2">
      <c r="A33" s="3">
        <v>1989</v>
      </c>
      <c r="B33" s="3">
        <f t="shared" si="2"/>
        <v>34</v>
      </c>
      <c r="C33" s="3">
        <v>1154</v>
      </c>
      <c r="D33" s="3">
        <f t="shared" si="6"/>
        <v>3.1864369339518445E-2</v>
      </c>
      <c r="E33" s="3">
        <v>404</v>
      </c>
      <c r="F33" s="3">
        <f t="shared" si="3"/>
        <v>3.065482965323621E-2</v>
      </c>
      <c r="G33" s="3">
        <v>4277</v>
      </c>
      <c r="H33" s="3">
        <f t="shared" si="4"/>
        <v>3.8497542710039787E-2</v>
      </c>
      <c r="I33">
        <v>3.0577166636511669E-2</v>
      </c>
      <c r="J33" s="3">
        <f t="shared" si="5"/>
        <v>1.2872027030067755E-3</v>
      </c>
      <c r="K33">
        <v>2.6262626262626262E-2</v>
      </c>
      <c r="L33" s="3">
        <f t="shared" si="0"/>
        <v>4.3922033906099479E-3</v>
      </c>
      <c r="M33">
        <v>4.3108238992712086E-2</v>
      </c>
      <c r="N33" s="3">
        <f t="shared" si="1"/>
        <v>-4.6106962826722997E-3</v>
      </c>
    </row>
    <row r="34" spans="1:14" x14ac:dyDescent="0.2">
      <c r="A34" s="3">
        <v>1990</v>
      </c>
      <c r="B34" s="3">
        <f t="shared" si="2"/>
        <v>33</v>
      </c>
      <c r="C34" s="3">
        <v>1125</v>
      </c>
      <c r="D34" s="3">
        <f t="shared" si="6"/>
        <v>3.106361829025845E-2</v>
      </c>
      <c r="E34" s="3">
        <v>394</v>
      </c>
      <c r="F34" s="3">
        <f t="shared" si="3"/>
        <v>2.9896046741027391E-2</v>
      </c>
      <c r="G34" s="3">
        <v>4498</v>
      </c>
      <c r="H34" s="3">
        <f t="shared" si="4"/>
        <v>4.0486777439737887E-2</v>
      </c>
      <c r="I34">
        <v>3.0939026596707074E-2</v>
      </c>
      <c r="J34" s="3">
        <f t="shared" si="5"/>
        <v>1.2459169355137634E-4</v>
      </c>
      <c r="K34">
        <v>2.8787878787878789E-2</v>
      </c>
      <c r="L34" s="3">
        <f t="shared" si="0"/>
        <v>1.1081679531486019E-3</v>
      </c>
      <c r="M34">
        <v>4.6363188898239149E-2</v>
      </c>
      <c r="N34" s="3">
        <f t="shared" si="1"/>
        <v>-5.8764114585012628E-3</v>
      </c>
    </row>
    <row r="35" spans="1:14" x14ac:dyDescent="0.2">
      <c r="A35" s="3">
        <v>1991</v>
      </c>
      <c r="B35" s="3">
        <f t="shared" si="2"/>
        <v>32</v>
      </c>
      <c r="C35" s="3">
        <v>1166</v>
      </c>
      <c r="D35" s="3">
        <f t="shared" si="6"/>
        <v>3.2195714601281199E-2</v>
      </c>
      <c r="E35" s="3">
        <v>442</v>
      </c>
      <c r="F35" s="3">
        <f t="shared" si="3"/>
        <v>3.3538204719629712E-2</v>
      </c>
      <c r="G35" s="3">
        <v>4804</v>
      </c>
      <c r="H35" s="3">
        <f t="shared" si="4"/>
        <v>4.3241102450089108E-2</v>
      </c>
      <c r="I35">
        <v>3.1481816537000183E-2</v>
      </c>
      <c r="J35" s="3">
        <f t="shared" si="5"/>
        <v>7.1389806428101554E-4</v>
      </c>
      <c r="K35">
        <v>3.3333333333333333E-2</v>
      </c>
      <c r="L35" s="3">
        <f t="shared" si="0"/>
        <v>2.0487138629637913E-4</v>
      </c>
      <c r="M35">
        <v>4.9491116368428574E-2</v>
      </c>
      <c r="N35" s="3">
        <f t="shared" si="1"/>
        <v>-6.2500139183394657E-3</v>
      </c>
    </row>
    <row r="36" spans="1:14" x14ac:dyDescent="0.2">
      <c r="A36" s="3">
        <v>1992</v>
      </c>
      <c r="B36" s="3">
        <f t="shared" si="2"/>
        <v>31</v>
      </c>
      <c r="C36" s="3">
        <v>1120</v>
      </c>
      <c r="D36" s="3">
        <f t="shared" si="6"/>
        <v>3.0925557764523968E-2</v>
      </c>
      <c r="E36" s="3">
        <v>462</v>
      </c>
      <c r="F36" s="3">
        <f t="shared" si="3"/>
        <v>3.5055770544047349E-2</v>
      </c>
      <c r="G36" s="3">
        <v>5269</v>
      </c>
      <c r="H36" s="3">
        <f t="shared" si="4"/>
        <v>4.7426596338367925E-2</v>
      </c>
      <c r="I36">
        <v>3.157228152704903E-2</v>
      </c>
      <c r="J36" s="3">
        <f t="shared" si="5"/>
        <v>-6.4672376252506228E-4</v>
      </c>
      <c r="K36">
        <v>3.3333333333333333E-2</v>
      </c>
      <c r="L36" s="3">
        <f t="shared" si="0"/>
        <v>1.722437210714016E-3</v>
      </c>
      <c r="M36">
        <v>5.8255664406725839E-2</v>
      </c>
      <c r="N36" s="3">
        <f t="shared" si="1"/>
        <v>-1.0829068068357914E-2</v>
      </c>
    </row>
    <row r="37" spans="1:14" x14ac:dyDescent="0.2">
      <c r="A37" s="3">
        <v>1993</v>
      </c>
      <c r="B37" s="3">
        <f t="shared" si="2"/>
        <v>30</v>
      </c>
      <c r="C37" s="3">
        <v>1107</v>
      </c>
      <c r="D37" s="3">
        <f t="shared" si="6"/>
        <v>3.0566600397614316E-2</v>
      </c>
      <c r="E37" s="3">
        <v>443</v>
      </c>
      <c r="F37" s="3">
        <f t="shared" si="3"/>
        <v>3.3614083010850594E-2</v>
      </c>
      <c r="G37" s="3">
        <v>5287</v>
      </c>
      <c r="H37" s="3">
        <f t="shared" si="4"/>
        <v>4.7588615456623878E-2</v>
      </c>
      <c r="I37">
        <v>3.1029491586755924E-2</v>
      </c>
      <c r="J37" s="3">
        <f t="shared" si="5"/>
        <v>-4.6289118914160862E-4</v>
      </c>
      <c r="K37">
        <v>3.4090909090909088E-2</v>
      </c>
      <c r="L37" s="3">
        <f t="shared" si="0"/>
        <v>-4.7682608005849419E-4</v>
      </c>
      <c r="M37">
        <v>5.9081310236420506E-2</v>
      </c>
      <c r="N37" s="3">
        <f t="shared" si="1"/>
        <v>-1.1492694779796628E-2</v>
      </c>
    </row>
    <row r="38" spans="1:14" x14ac:dyDescent="0.2">
      <c r="A38" s="3">
        <v>1994</v>
      </c>
      <c r="B38" s="3">
        <f t="shared" si="2"/>
        <v>29</v>
      </c>
      <c r="C38" s="3">
        <v>1217</v>
      </c>
      <c r="D38" s="3">
        <f t="shared" si="6"/>
        <v>3.3603931963772919E-2</v>
      </c>
      <c r="E38" s="3">
        <v>549</v>
      </c>
      <c r="F38" s="3">
        <f t="shared" si="3"/>
        <v>4.1657181880264058E-2</v>
      </c>
      <c r="G38" s="3">
        <v>6125</v>
      </c>
      <c r="H38" s="3">
        <f t="shared" si="4"/>
        <v>5.5131505517651086E-2</v>
      </c>
      <c r="I38">
        <v>3.2024606477293285E-2</v>
      </c>
      <c r="J38" s="3">
        <f t="shared" si="5"/>
        <v>1.5793254864796338E-3</v>
      </c>
      <c r="K38">
        <v>3.7373737373737372E-2</v>
      </c>
      <c r="L38" s="3">
        <f t="shared" si="0"/>
        <v>4.283444506526686E-3</v>
      </c>
      <c r="M38">
        <v>6.8322192407233931E-2</v>
      </c>
      <c r="N38" s="3">
        <f t="shared" si="1"/>
        <v>-1.3190686889582845E-2</v>
      </c>
    </row>
    <row r="39" spans="1:14" x14ac:dyDescent="0.2">
      <c r="A39" s="3">
        <v>1995</v>
      </c>
      <c r="B39" s="3">
        <f t="shared" si="2"/>
        <v>28</v>
      </c>
      <c r="C39" s="3">
        <v>1188</v>
      </c>
      <c r="D39" s="3">
        <f t="shared" si="6"/>
        <v>3.2803180914512925E-2</v>
      </c>
      <c r="E39" s="3">
        <v>581</v>
      </c>
      <c r="F39" s="3">
        <f t="shared" si="3"/>
        <v>4.4085287199332274E-2</v>
      </c>
      <c r="G39" s="3">
        <v>5379</v>
      </c>
      <c r="H39" s="3">
        <f t="shared" si="4"/>
        <v>4.8416713172154312E-2</v>
      </c>
      <c r="I39">
        <v>3.464809118870997E-2</v>
      </c>
      <c r="J39" s="3">
        <f t="shared" si="5"/>
        <v>-1.8449102741970452E-3</v>
      </c>
      <c r="K39">
        <v>3.6363636363636362E-2</v>
      </c>
      <c r="L39" s="3">
        <f t="shared" si="0"/>
        <v>7.7216508356959118E-3</v>
      </c>
      <c r="M39">
        <v>5.7175973706355888E-2</v>
      </c>
      <c r="N39" s="3">
        <f t="shared" si="1"/>
        <v>-8.7592605342015767E-3</v>
      </c>
    </row>
    <row r="40" spans="1:14" x14ac:dyDescent="0.2">
      <c r="A40" s="3">
        <v>1996</v>
      </c>
      <c r="B40" s="3">
        <f t="shared" si="2"/>
        <v>27</v>
      </c>
      <c r="C40" s="3">
        <v>1043</v>
      </c>
      <c r="D40" s="3">
        <f t="shared" si="6"/>
        <v>2.8799425668212943E-2</v>
      </c>
      <c r="E40" s="3">
        <v>641</v>
      </c>
      <c r="F40" s="3">
        <f t="shared" si="3"/>
        <v>4.863798467258517E-2</v>
      </c>
      <c r="G40" s="3">
        <v>3241</v>
      </c>
      <c r="H40" s="3">
        <f t="shared" si="4"/>
        <v>2.9172442348197086E-2</v>
      </c>
      <c r="I40">
        <v>3.0486701646462819E-2</v>
      </c>
      <c r="J40" s="3">
        <f t="shared" si="5"/>
        <v>-1.6872759782498754E-3</v>
      </c>
      <c r="K40">
        <v>4.6969696969696967E-2</v>
      </c>
      <c r="L40" s="3">
        <f t="shared" si="0"/>
        <v>1.6682877028882034E-3</v>
      </c>
      <c r="M40">
        <v>2.4928152935012146E-2</v>
      </c>
      <c r="N40" s="3">
        <f t="shared" si="1"/>
        <v>4.2442894131849394E-3</v>
      </c>
    </row>
    <row r="41" spans="1:14" x14ac:dyDescent="0.2">
      <c r="A41" s="3">
        <v>1997</v>
      </c>
      <c r="B41" s="3">
        <f t="shared" si="2"/>
        <v>26</v>
      </c>
      <c r="C41" s="3">
        <v>1012</v>
      </c>
      <c r="D41" s="3">
        <f t="shared" si="6"/>
        <v>2.7943450408659157E-2</v>
      </c>
      <c r="E41" s="3">
        <v>635</v>
      </c>
      <c r="F41" s="3">
        <f t="shared" si="3"/>
        <v>4.8182714925259884E-2</v>
      </c>
      <c r="G41" s="3">
        <v>2655</v>
      </c>
      <c r="H41" s="3">
        <f t="shared" si="4"/>
        <v>2.3897819942753244E-2</v>
      </c>
      <c r="I41">
        <v>2.9582051745974308E-2</v>
      </c>
      <c r="J41" s="3">
        <f t="shared" si="5"/>
        <v>-1.6386013373151515E-3</v>
      </c>
      <c r="K41">
        <v>4.2676767676767674E-2</v>
      </c>
      <c r="L41" s="3">
        <f t="shared" si="0"/>
        <v>5.5059472484922101E-3</v>
      </c>
      <c r="M41">
        <v>1.6846350486654706E-2</v>
      </c>
      <c r="N41" s="3">
        <f t="shared" si="1"/>
        <v>7.0514694560985386E-3</v>
      </c>
    </row>
    <row r="42" spans="1:14" x14ac:dyDescent="0.2">
      <c r="A42" s="3">
        <v>1998</v>
      </c>
      <c r="B42" s="3">
        <f t="shared" si="2"/>
        <v>25</v>
      </c>
      <c r="C42" s="3">
        <v>928</v>
      </c>
      <c r="D42" s="3">
        <f t="shared" si="6"/>
        <v>2.5624033576319857E-2</v>
      </c>
      <c r="E42" s="3">
        <v>738</v>
      </c>
      <c r="F42" s="3">
        <f t="shared" si="3"/>
        <v>5.5998178921010701E-2</v>
      </c>
      <c r="G42" s="3">
        <v>2574</v>
      </c>
      <c r="H42" s="3">
        <f t="shared" si="4"/>
        <v>2.3168733910601452E-2</v>
      </c>
      <c r="I42">
        <v>2.9220191785778903E-2</v>
      </c>
      <c r="J42" s="3">
        <f t="shared" si="5"/>
        <v>-3.5961582094590459E-3</v>
      </c>
      <c r="K42">
        <v>5.2525252525252523E-2</v>
      </c>
      <c r="L42" s="3">
        <f t="shared" si="0"/>
        <v>3.4729263957581774E-3</v>
      </c>
      <c r="M42">
        <v>1.4401168606405106E-2</v>
      </c>
      <c r="N42" s="3">
        <f t="shared" si="1"/>
        <v>8.7675653041963467E-3</v>
      </c>
    </row>
    <row r="43" spans="1:14" x14ac:dyDescent="0.2">
      <c r="A43" s="3">
        <v>1999</v>
      </c>
      <c r="B43" s="3">
        <f t="shared" si="2"/>
        <v>24</v>
      </c>
      <c r="C43" s="3">
        <v>840</v>
      </c>
      <c r="D43" s="3">
        <f t="shared" si="6"/>
        <v>2.3194168323392977E-2</v>
      </c>
      <c r="E43" s="3">
        <v>627</v>
      </c>
      <c r="F43" s="3">
        <f t="shared" si="3"/>
        <v>4.7575688595492827E-2</v>
      </c>
      <c r="G43" s="3">
        <v>2199</v>
      </c>
      <c r="H43" s="3">
        <f t="shared" si="4"/>
        <v>1.9793335613602404E-2</v>
      </c>
      <c r="I43">
        <v>2.3520897412701285E-2</v>
      </c>
      <c r="J43" s="3">
        <f t="shared" si="5"/>
        <v>-3.2672908930830857E-4</v>
      </c>
      <c r="K43">
        <v>4.7222222222222221E-2</v>
      </c>
      <c r="L43" s="3">
        <f t="shared" si="0"/>
        <v>3.5346637327060559E-4</v>
      </c>
      <c r="M43">
        <v>1.1114463092043633E-2</v>
      </c>
      <c r="N43" s="3">
        <f t="shared" si="1"/>
        <v>8.6788725215587708E-3</v>
      </c>
    </row>
    <row r="44" spans="1:14" x14ac:dyDescent="0.2">
      <c r="A44" s="3">
        <v>2000</v>
      </c>
      <c r="B44" s="3">
        <f t="shared" si="2"/>
        <v>23</v>
      </c>
      <c r="C44" s="3">
        <v>745</v>
      </c>
      <c r="D44" s="3">
        <f t="shared" si="6"/>
        <v>2.0571018334437818E-2</v>
      </c>
      <c r="E44" s="3">
        <v>544</v>
      </c>
      <c r="F44" s="3">
        <f t="shared" si="3"/>
        <v>4.1277790424159647E-2</v>
      </c>
      <c r="G44" s="3">
        <v>1904</v>
      </c>
      <c r="H44" s="3">
        <f t="shared" si="4"/>
        <v>1.7138022286629823E-2</v>
      </c>
      <c r="I44">
        <v>2.2435317532115071E-2</v>
      </c>
      <c r="J44" s="3">
        <f t="shared" si="5"/>
        <v>-1.8642991976772529E-3</v>
      </c>
      <c r="K44">
        <v>4.0656565656565655E-2</v>
      </c>
      <c r="L44" s="3">
        <f t="shared" si="0"/>
        <v>6.2122476759399192E-4</v>
      </c>
      <c r="M44">
        <v>9.7330941077467814E-3</v>
      </c>
      <c r="N44" s="3">
        <f t="shared" si="1"/>
        <v>7.4049281788830419E-3</v>
      </c>
    </row>
    <row r="45" spans="1:14" x14ac:dyDescent="0.2">
      <c r="A45" s="3">
        <v>2001</v>
      </c>
      <c r="B45" s="3">
        <f t="shared" si="2"/>
        <v>22</v>
      </c>
      <c r="C45" s="3">
        <v>682</v>
      </c>
      <c r="D45" s="3">
        <f t="shared" si="6"/>
        <v>1.8831455710183343E-2</v>
      </c>
      <c r="E45" s="3">
        <v>468</v>
      </c>
      <c r="F45" s="3">
        <f t="shared" si="3"/>
        <v>3.5511040291372635E-2</v>
      </c>
      <c r="G45" s="3">
        <v>1644</v>
      </c>
      <c r="H45" s="3">
        <f t="shared" si="4"/>
        <v>1.4797746134043816E-2</v>
      </c>
      <c r="I45">
        <v>1.9359507870454134E-2</v>
      </c>
      <c r="J45" s="3">
        <f t="shared" si="5"/>
        <v>-5.2805216027079077E-4</v>
      </c>
      <c r="K45">
        <v>3.4090909090909088E-2</v>
      </c>
      <c r="L45" s="3">
        <f t="shared" si="0"/>
        <v>1.4201312004635466E-3</v>
      </c>
      <c r="M45">
        <v>7.9547800130198004E-3</v>
      </c>
      <c r="N45" s="3">
        <f t="shared" si="1"/>
        <v>6.8429661210240161E-3</v>
      </c>
    </row>
    <row r="46" spans="1:14" x14ac:dyDescent="0.2">
      <c r="A46" s="3">
        <v>2002</v>
      </c>
      <c r="B46" s="3">
        <f t="shared" si="2"/>
        <v>21</v>
      </c>
      <c r="C46" s="3">
        <v>487</v>
      </c>
      <c r="D46" s="3">
        <f t="shared" si="6"/>
        <v>1.3447095206538546E-2</v>
      </c>
      <c r="E46" s="3">
        <v>362</v>
      </c>
      <c r="F46" s="3">
        <f t="shared" si="3"/>
        <v>2.7467941421959179E-2</v>
      </c>
      <c r="G46" s="3">
        <v>1205</v>
      </c>
      <c r="H46" s="3">
        <f t="shared" si="4"/>
        <v>1.08462798610236E-2</v>
      </c>
      <c r="I46">
        <v>1.2484168626741451E-2</v>
      </c>
      <c r="J46" s="3">
        <f t="shared" si="5"/>
        <v>9.6292657979709512E-4</v>
      </c>
      <c r="K46">
        <v>3.1313131313131314E-2</v>
      </c>
      <c r="L46" s="3">
        <f t="shared" si="0"/>
        <v>-3.8451898911721349E-3</v>
      </c>
      <c r="M46">
        <v>6.0653212873723822E-3</v>
      </c>
      <c r="N46" s="3">
        <f t="shared" si="1"/>
        <v>4.7809585736512178E-3</v>
      </c>
    </row>
    <row r="47" spans="1:14" x14ac:dyDescent="0.2">
      <c r="A47" s="3">
        <v>2003</v>
      </c>
      <c r="B47" s="3">
        <f t="shared" si="2"/>
        <v>20</v>
      </c>
      <c r="C47" s="3">
        <v>269</v>
      </c>
      <c r="D47" s="3">
        <f t="shared" si="6"/>
        <v>7.4276562845151314E-3</v>
      </c>
      <c r="E47" s="3">
        <v>152</v>
      </c>
      <c r="F47" s="3">
        <f t="shared" si="3"/>
        <v>1.153350026557402E-2</v>
      </c>
      <c r="G47" s="3">
        <v>636</v>
      </c>
      <c r="H47" s="3">
        <f t="shared" si="4"/>
        <v>5.7246755117103818E-3</v>
      </c>
      <c r="I47">
        <v>6.7848742536638319E-3</v>
      </c>
      <c r="J47" s="3">
        <f t="shared" si="5"/>
        <v>6.4278203085129954E-4</v>
      </c>
      <c r="K47">
        <v>1.2626262626262626E-2</v>
      </c>
      <c r="L47" s="3">
        <f t="shared" si="0"/>
        <v>-1.0927623606886063E-3</v>
      </c>
      <c r="M47">
        <v>2.9056382083485497E-3</v>
      </c>
      <c r="N47" s="3">
        <f t="shared" si="1"/>
        <v>2.8190373033618321E-3</v>
      </c>
    </row>
    <row r="48" spans="1:14" x14ac:dyDescent="0.2">
      <c r="A48" s="3">
        <v>2004</v>
      </c>
      <c r="B48" s="3">
        <f t="shared" si="2"/>
        <v>19</v>
      </c>
      <c r="C48" s="3">
        <v>64</v>
      </c>
      <c r="D48" s="3">
        <f t="shared" si="6"/>
        <v>1.7671747294013696E-3</v>
      </c>
      <c r="E48" s="3">
        <v>7</v>
      </c>
      <c r="F48" s="3">
        <f t="shared" si="3"/>
        <v>5.3114803854617196E-4</v>
      </c>
      <c r="G48" s="3">
        <v>107</v>
      </c>
      <c r="H48" s="3">
        <f t="shared" si="4"/>
        <v>9.6311364741039442E-4</v>
      </c>
      <c r="I48">
        <v>9.046499004885109E-4</v>
      </c>
      <c r="J48" s="3">
        <f t="shared" si="5"/>
        <v>8.6252482891285875E-4</v>
      </c>
      <c r="K48">
        <v>2.5252525252525253E-4</v>
      </c>
      <c r="L48" s="3">
        <f t="shared" si="0"/>
        <v>2.7862278602091943E-4</v>
      </c>
      <c r="M48">
        <v>3.9694511043012972E-4</v>
      </c>
      <c r="N48" s="3">
        <f t="shared" si="1"/>
        <v>5.6616853698026465E-4</v>
      </c>
    </row>
    <row r="49" spans="1:14" x14ac:dyDescent="0.2">
      <c r="A49" s="3">
        <v>2005</v>
      </c>
      <c r="B49" s="3">
        <f t="shared" si="2"/>
        <v>18</v>
      </c>
      <c r="C49" s="3">
        <v>9</v>
      </c>
      <c r="D49" s="3">
        <f t="shared" si="6"/>
        <v>2.4850894632206757E-4</v>
      </c>
      <c r="E49" s="3">
        <v>3</v>
      </c>
      <c r="F49" s="3">
        <f t="shared" si="3"/>
        <v>2.2763487366264513E-4</v>
      </c>
      <c r="G49" s="3">
        <v>26</v>
      </c>
      <c r="H49" s="3">
        <f t="shared" si="4"/>
        <v>2.3402761525860051E-4</v>
      </c>
      <c r="I49">
        <v>9.0464990048851095E-5</v>
      </c>
      <c r="J49" s="3">
        <f t="shared" si="5"/>
        <v>1.5804395627321647E-4</v>
      </c>
      <c r="K49">
        <v>0</v>
      </c>
      <c r="L49" s="3">
        <f t="shared" si="0"/>
        <v>2.2763487366264513E-4</v>
      </c>
      <c r="M49">
        <v>3.1755608834410381E-5</v>
      </c>
      <c r="N49" s="3">
        <f t="shared" si="1"/>
        <v>2.0227200642419012E-4</v>
      </c>
    </row>
    <row r="50" spans="1:14" x14ac:dyDescent="0.2">
      <c r="B50" s="4" t="s">
        <v>9</v>
      </c>
      <c r="C50" s="4">
        <f>SUM(C2:C49)</f>
        <v>36216</v>
      </c>
      <c r="D50" s="3">
        <f>SUM(D2:D49)</f>
        <v>0.99999999999999989</v>
      </c>
      <c r="E50" s="4">
        <f>SUM(E2:E49)</f>
        <v>13179</v>
      </c>
      <c r="F50" s="3">
        <f>SUM(F2:F49)</f>
        <v>0.99999999999999989</v>
      </c>
      <c r="G50" s="4">
        <f>SUM(G2:G49)</f>
        <v>111098</v>
      </c>
      <c r="H50" s="3">
        <f>SUM(H2:H49)</f>
        <v>1.0000000000000002</v>
      </c>
      <c r="I50" s="3">
        <f t="shared" ref="I50" si="7">SUM(I2:I49)</f>
        <v>0.99999999999999989</v>
      </c>
      <c r="J50" s="3">
        <f>SUM(J2:J49)</f>
        <v>9.405453846311751E-18</v>
      </c>
      <c r="K50" s="3">
        <f>SUM(K2:K49)</f>
        <v>0.99999999999999978</v>
      </c>
      <c r="L50" s="3">
        <f>SUM(L2:L49)</f>
        <v>5.502326025363935E-18</v>
      </c>
      <c r="M50" s="3">
        <f>SUM(M2:M49)</f>
        <v>0.99999999999999989</v>
      </c>
      <c r="N50" s="3">
        <f>SUM(N2:N49)</f>
        <v>-1.2061749168901237E-17</v>
      </c>
    </row>
    <row r="51" spans="1:14" x14ac:dyDescent="0.2">
      <c r="B51" s="4" t="s">
        <v>10</v>
      </c>
      <c r="C51" s="4">
        <f>SUMPRODUCT(B2:B49, C2:C49)/SUM(C2:C49)</f>
        <v>38.167163684559313</v>
      </c>
      <c r="E51" s="4">
        <f>SUMPRODUCT(B2:B49, E2:E49)/SUM(E2:E49)</f>
        <v>34.537142423552623</v>
      </c>
      <c r="G51" s="4">
        <f>SUMPRODUCT(B2:B49, G2:G49)/SUM(G2:G49)</f>
        <v>37.017516066895894</v>
      </c>
    </row>
    <row r="52" spans="1:14" x14ac:dyDescent="0.2">
      <c r="B52" s="4" t="s">
        <v>11</v>
      </c>
      <c r="C52" s="4" cm="1">
        <f t="array" ref="C52">SQRT(SUMPRODUCT((B2:B49-C51)^2, C2:C49) / SUM(C2:C49, -1))</f>
        <v>9.8417942337199786</v>
      </c>
      <c r="E52" s="4" cm="1">
        <f t="array" ref="E52">SQRT(SUMPRODUCT((B2:B49-E51)^2, E2:E49) / SUM(E2:E49, -1))</f>
        <v>10.043465141379867</v>
      </c>
      <c r="G52" s="4" cm="1">
        <f t="array" ref="G52">SQRT(SUMPRODUCT((B2:B49-G51)^2, G2:G49) / SUM(G2:G49, -1))</f>
        <v>9.4885899615124849</v>
      </c>
    </row>
    <row r="53" spans="1:14" x14ac:dyDescent="0.2">
      <c r="B53" s="4" t="s">
        <v>12</v>
      </c>
      <c r="C53" s="4">
        <v>38</v>
      </c>
      <c r="D53" s="4"/>
      <c r="E53" s="4">
        <v>33</v>
      </c>
      <c r="F53" s="4"/>
      <c r="G53" s="4">
        <v>35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52470-DAFE-1F46-A43D-8D9FBCA366B5}">
  <dimension ref="A1:H53"/>
  <sheetViews>
    <sheetView workbookViewId="0">
      <pane ySplit="1" topLeftCell="A14" activePane="bottomLeft" state="frozen"/>
      <selection pane="bottomLeft" activeCell="H2" sqref="H2:H49"/>
    </sheetView>
  </sheetViews>
  <sheetFormatPr baseColWidth="10" defaultRowHeight="16" x14ac:dyDescent="0.2"/>
  <cols>
    <col min="1" max="1" width="10.83203125" style="3"/>
    <col min="2" max="2" width="12.5" style="3" bestFit="1" customWidth="1"/>
    <col min="3" max="7" width="10.83203125" style="3"/>
    <col min="8" max="8" width="12.1640625" style="3" bestFit="1" customWidth="1"/>
  </cols>
  <sheetData>
    <row r="1" spans="1:8" s="1" customFormat="1" x14ac:dyDescent="0.2">
      <c r="A1" s="4" t="s">
        <v>0</v>
      </c>
      <c r="B1" s="4" t="s">
        <v>7</v>
      </c>
      <c r="C1" s="4" t="s">
        <v>1</v>
      </c>
      <c r="D1" s="4" t="s">
        <v>4</v>
      </c>
      <c r="E1" s="4" t="s">
        <v>2</v>
      </c>
      <c r="F1" s="4" t="s">
        <v>5</v>
      </c>
      <c r="G1" s="4" t="s">
        <v>3</v>
      </c>
      <c r="H1" s="4" t="s">
        <v>6</v>
      </c>
    </row>
    <row r="2" spans="1:8" x14ac:dyDescent="0.2">
      <c r="A2" s="3">
        <v>1958</v>
      </c>
      <c r="B2" s="3">
        <f>2023-A2</f>
        <v>65</v>
      </c>
      <c r="C2" s="3">
        <v>2</v>
      </c>
      <c r="D2" s="3">
        <f>C2/11054</f>
        <v>1.8092998009770219E-4</v>
      </c>
      <c r="E2" s="3">
        <v>0</v>
      </c>
      <c r="F2" s="3">
        <f t="shared" ref="F2:F48" si="0">E2/3960</f>
        <v>0</v>
      </c>
      <c r="G2" s="3">
        <v>81</v>
      </c>
      <c r="H2" s="3">
        <f t="shared" ref="H2:H48" si="1">G2/62981</f>
        <v>1.2861021577936203E-3</v>
      </c>
    </row>
    <row r="3" spans="1:8" x14ac:dyDescent="0.2">
      <c r="A3" s="3">
        <v>1959</v>
      </c>
      <c r="B3" s="3">
        <f t="shared" ref="B3:B49" si="2">2023-A3</f>
        <v>64</v>
      </c>
      <c r="C3" s="3">
        <v>4</v>
      </c>
      <c r="D3" s="3">
        <f t="shared" ref="D3:D48" si="3">C3/11054</f>
        <v>3.6185996019540438E-4</v>
      </c>
      <c r="E3" s="3">
        <v>2</v>
      </c>
      <c r="F3" s="3">
        <f t="shared" si="0"/>
        <v>5.0505050505050505E-4</v>
      </c>
      <c r="G3" s="3">
        <v>126</v>
      </c>
      <c r="H3" s="3">
        <f t="shared" si="1"/>
        <v>2.0006033565678539E-3</v>
      </c>
    </row>
    <row r="4" spans="1:8" x14ac:dyDescent="0.2">
      <c r="A4" s="3">
        <v>1960</v>
      </c>
      <c r="B4" s="3">
        <f t="shared" si="2"/>
        <v>63</v>
      </c>
      <c r="C4" s="3">
        <v>7</v>
      </c>
      <c r="D4" s="3">
        <f t="shared" si="3"/>
        <v>6.3325493034195764E-4</v>
      </c>
      <c r="E4" s="3">
        <v>6</v>
      </c>
      <c r="F4" s="3">
        <f t="shared" si="0"/>
        <v>1.5151515151515152E-3</v>
      </c>
      <c r="G4" s="3">
        <v>145</v>
      </c>
      <c r="H4" s="3">
        <f t="shared" si="1"/>
        <v>2.3022816404947525E-3</v>
      </c>
    </row>
    <row r="5" spans="1:8" x14ac:dyDescent="0.2">
      <c r="A5" s="3">
        <v>1961</v>
      </c>
      <c r="B5" s="3">
        <f t="shared" si="2"/>
        <v>62</v>
      </c>
      <c r="C5" s="3">
        <v>6</v>
      </c>
      <c r="D5" s="3">
        <f t="shared" si="3"/>
        <v>5.4278994029310652E-4</v>
      </c>
      <c r="E5" s="3">
        <v>4</v>
      </c>
      <c r="F5" s="3">
        <f t="shared" si="0"/>
        <v>1.0101010101010101E-3</v>
      </c>
      <c r="G5" s="3">
        <v>158</v>
      </c>
      <c r="H5" s="3">
        <f t="shared" si="1"/>
        <v>2.5086930979184197E-3</v>
      </c>
    </row>
    <row r="6" spans="1:8" x14ac:dyDescent="0.2">
      <c r="A6" s="3">
        <v>1962</v>
      </c>
      <c r="B6" s="3">
        <f t="shared" si="2"/>
        <v>61</v>
      </c>
      <c r="C6" s="3">
        <v>11</v>
      </c>
      <c r="D6" s="3">
        <f t="shared" si="3"/>
        <v>9.9511489053736202E-4</v>
      </c>
      <c r="E6" s="3">
        <v>6</v>
      </c>
      <c r="F6" s="3">
        <f t="shared" si="0"/>
        <v>1.5151515151515152E-3</v>
      </c>
      <c r="G6" s="3">
        <v>210</v>
      </c>
      <c r="H6" s="3">
        <f t="shared" si="1"/>
        <v>3.3343389276130897E-3</v>
      </c>
    </row>
    <row r="7" spans="1:8" x14ac:dyDescent="0.2">
      <c r="A7" s="3">
        <v>1963</v>
      </c>
      <c r="B7" s="3">
        <f t="shared" si="2"/>
        <v>60</v>
      </c>
      <c r="C7" s="3">
        <v>46</v>
      </c>
      <c r="D7" s="3">
        <f t="shared" si="3"/>
        <v>4.1613895422471505E-3</v>
      </c>
      <c r="E7" s="3">
        <v>6</v>
      </c>
      <c r="F7" s="3">
        <f t="shared" si="0"/>
        <v>1.5151515151515152E-3</v>
      </c>
      <c r="G7" s="3">
        <v>263</v>
      </c>
      <c r="H7" s="3">
        <f t="shared" si="1"/>
        <v>4.175862561724965E-3</v>
      </c>
    </row>
    <row r="8" spans="1:8" x14ac:dyDescent="0.2">
      <c r="A8" s="3">
        <v>1964</v>
      </c>
      <c r="B8" s="3">
        <f t="shared" si="2"/>
        <v>59</v>
      </c>
      <c r="C8" s="3">
        <v>63</v>
      </c>
      <c r="D8" s="3">
        <f t="shared" si="3"/>
        <v>5.6992943730776189E-3</v>
      </c>
      <c r="E8" s="3">
        <v>12</v>
      </c>
      <c r="F8" s="3">
        <f t="shared" si="0"/>
        <v>3.0303030303030303E-3</v>
      </c>
      <c r="G8" s="3">
        <v>300</v>
      </c>
      <c r="H8" s="3">
        <f t="shared" si="1"/>
        <v>4.7633413251615565E-3</v>
      </c>
    </row>
    <row r="9" spans="1:8" x14ac:dyDescent="0.2">
      <c r="A9" s="3">
        <v>1965</v>
      </c>
      <c r="B9" s="3">
        <f t="shared" si="2"/>
        <v>58</v>
      </c>
      <c r="C9" s="3">
        <v>76</v>
      </c>
      <c r="D9" s="3">
        <f t="shared" si="3"/>
        <v>6.8753392437126831E-3</v>
      </c>
      <c r="E9" s="3">
        <v>26</v>
      </c>
      <c r="F9" s="3">
        <f t="shared" si="0"/>
        <v>6.5656565656565654E-3</v>
      </c>
      <c r="G9" s="3">
        <v>370</v>
      </c>
      <c r="H9" s="3">
        <f t="shared" si="1"/>
        <v>5.8747876343659203E-3</v>
      </c>
    </row>
    <row r="10" spans="1:8" x14ac:dyDescent="0.2">
      <c r="A10" s="3">
        <v>1966</v>
      </c>
      <c r="B10" s="3">
        <f t="shared" si="2"/>
        <v>57</v>
      </c>
      <c r="C10" s="3">
        <v>97</v>
      </c>
      <c r="D10" s="3">
        <f t="shared" si="3"/>
        <v>8.7751040347385564E-3</v>
      </c>
      <c r="E10" s="3">
        <v>19</v>
      </c>
      <c r="F10" s="3">
        <f t="shared" si="0"/>
        <v>4.7979797979797977E-3</v>
      </c>
      <c r="G10" s="3">
        <v>434</v>
      </c>
      <c r="H10" s="3">
        <f t="shared" si="1"/>
        <v>6.8909671170670518E-3</v>
      </c>
    </row>
    <row r="11" spans="1:8" x14ac:dyDescent="0.2">
      <c r="A11" s="3">
        <v>1967</v>
      </c>
      <c r="B11" s="3">
        <f t="shared" si="2"/>
        <v>56</v>
      </c>
      <c r="C11" s="3">
        <v>128</v>
      </c>
      <c r="D11" s="3">
        <f t="shared" si="3"/>
        <v>1.157951872625294E-2</v>
      </c>
      <c r="E11" s="3">
        <v>26</v>
      </c>
      <c r="F11" s="3">
        <f t="shared" si="0"/>
        <v>6.5656565656565654E-3</v>
      </c>
      <c r="G11" s="3">
        <v>523</v>
      </c>
      <c r="H11" s="3">
        <f t="shared" si="1"/>
        <v>8.3040917101983146E-3</v>
      </c>
    </row>
    <row r="12" spans="1:8" x14ac:dyDescent="0.2">
      <c r="A12" s="3">
        <v>1968</v>
      </c>
      <c r="B12" s="3">
        <f t="shared" si="2"/>
        <v>55</v>
      </c>
      <c r="C12" s="3">
        <v>126</v>
      </c>
      <c r="D12" s="3">
        <f t="shared" si="3"/>
        <v>1.1398588746155238E-2</v>
      </c>
      <c r="E12" s="3">
        <v>37</v>
      </c>
      <c r="F12" s="3">
        <f t="shared" si="0"/>
        <v>9.3434343434343429E-3</v>
      </c>
      <c r="G12" s="3">
        <v>537</v>
      </c>
      <c r="H12" s="3">
        <f t="shared" si="1"/>
        <v>8.5263809720391871E-3</v>
      </c>
    </row>
    <row r="13" spans="1:8" x14ac:dyDescent="0.2">
      <c r="A13" s="3">
        <v>1969</v>
      </c>
      <c r="B13" s="3">
        <f t="shared" si="2"/>
        <v>54</v>
      </c>
      <c r="C13" s="3">
        <v>143</v>
      </c>
      <c r="D13" s="3">
        <f t="shared" si="3"/>
        <v>1.2936493576985706E-2</v>
      </c>
      <c r="E13" s="3">
        <v>44</v>
      </c>
      <c r="F13" s="3">
        <f t="shared" si="0"/>
        <v>1.1111111111111112E-2</v>
      </c>
      <c r="G13" s="3">
        <v>655</v>
      </c>
      <c r="H13" s="3">
        <f t="shared" si="1"/>
        <v>1.0399961893269399E-2</v>
      </c>
    </row>
    <row r="14" spans="1:8" x14ac:dyDescent="0.2">
      <c r="A14" s="3">
        <v>1970</v>
      </c>
      <c r="B14" s="3">
        <f t="shared" si="2"/>
        <v>53</v>
      </c>
      <c r="C14" s="3">
        <v>176</v>
      </c>
      <c r="D14" s="3">
        <f t="shared" si="3"/>
        <v>1.5921838248597792E-2</v>
      </c>
      <c r="E14" s="3">
        <v>51</v>
      </c>
      <c r="F14" s="3">
        <f t="shared" si="0"/>
        <v>1.2878787878787878E-2</v>
      </c>
      <c r="G14" s="3">
        <v>782</v>
      </c>
      <c r="H14" s="3">
        <f t="shared" si="1"/>
        <v>1.2416443054254458E-2</v>
      </c>
    </row>
    <row r="15" spans="1:8" x14ac:dyDescent="0.2">
      <c r="A15" s="3">
        <v>1971</v>
      </c>
      <c r="B15" s="3">
        <f t="shared" si="2"/>
        <v>52</v>
      </c>
      <c r="C15" s="3">
        <v>216</v>
      </c>
      <c r="D15" s="3">
        <f t="shared" si="3"/>
        <v>1.9540437850551838E-2</v>
      </c>
      <c r="E15" s="3">
        <v>47</v>
      </c>
      <c r="F15" s="3">
        <f t="shared" si="0"/>
        <v>1.1868686868686869E-2</v>
      </c>
      <c r="G15" s="3">
        <v>843</v>
      </c>
      <c r="H15" s="3">
        <f t="shared" si="1"/>
        <v>1.3384989123703974E-2</v>
      </c>
    </row>
    <row r="16" spans="1:8" x14ac:dyDescent="0.2">
      <c r="A16" s="3">
        <v>1972</v>
      </c>
      <c r="B16" s="3">
        <f t="shared" si="2"/>
        <v>51</v>
      </c>
      <c r="C16" s="3">
        <v>244</v>
      </c>
      <c r="D16" s="3">
        <f t="shared" si="3"/>
        <v>2.2073457571919666E-2</v>
      </c>
      <c r="E16" s="3">
        <v>56</v>
      </c>
      <c r="F16" s="3">
        <f t="shared" si="0"/>
        <v>1.4141414141414142E-2</v>
      </c>
      <c r="G16" s="3">
        <v>975</v>
      </c>
      <c r="H16" s="3">
        <f t="shared" si="1"/>
        <v>1.548085930677506E-2</v>
      </c>
    </row>
    <row r="17" spans="1:8" x14ac:dyDescent="0.2">
      <c r="A17" s="3">
        <v>1973</v>
      </c>
      <c r="B17" s="3">
        <f t="shared" si="2"/>
        <v>50</v>
      </c>
      <c r="C17" s="3">
        <v>273</v>
      </c>
      <c r="D17" s="3">
        <f t="shared" si="3"/>
        <v>2.469694228333635E-2</v>
      </c>
      <c r="E17" s="3">
        <v>64</v>
      </c>
      <c r="F17" s="3">
        <f t="shared" si="0"/>
        <v>1.6161616161616162E-2</v>
      </c>
      <c r="G17" s="3">
        <v>1014</v>
      </c>
      <c r="H17" s="3">
        <f t="shared" si="1"/>
        <v>1.6100093679046062E-2</v>
      </c>
    </row>
    <row r="18" spans="1:8" x14ac:dyDescent="0.2">
      <c r="A18" s="3">
        <v>1974</v>
      </c>
      <c r="B18" s="3">
        <f t="shared" si="2"/>
        <v>49</v>
      </c>
      <c r="C18" s="3">
        <v>318</v>
      </c>
      <c r="D18" s="3">
        <f t="shared" si="3"/>
        <v>2.8767866835534648E-2</v>
      </c>
      <c r="E18" s="3">
        <v>75</v>
      </c>
      <c r="F18" s="3">
        <f t="shared" si="0"/>
        <v>1.893939393939394E-2</v>
      </c>
      <c r="G18" s="3">
        <v>1129</v>
      </c>
      <c r="H18" s="3">
        <f t="shared" si="1"/>
        <v>1.792604118702466E-2</v>
      </c>
    </row>
    <row r="19" spans="1:8" x14ac:dyDescent="0.2">
      <c r="A19" s="3">
        <v>1975</v>
      </c>
      <c r="B19" s="3">
        <f t="shared" si="2"/>
        <v>48</v>
      </c>
      <c r="C19" s="3">
        <v>311</v>
      </c>
      <c r="D19" s="3">
        <f t="shared" si="3"/>
        <v>2.8134611905192692E-2</v>
      </c>
      <c r="E19" s="3">
        <v>88</v>
      </c>
      <c r="F19" s="3">
        <f t="shared" si="0"/>
        <v>2.2222222222222223E-2</v>
      </c>
      <c r="G19" s="3">
        <v>1239</v>
      </c>
      <c r="H19" s="3">
        <f t="shared" si="1"/>
        <v>1.9672599672917228E-2</v>
      </c>
    </row>
    <row r="20" spans="1:8" x14ac:dyDescent="0.2">
      <c r="A20" s="3">
        <v>1976</v>
      </c>
      <c r="B20" s="3">
        <f t="shared" si="2"/>
        <v>47</v>
      </c>
      <c r="C20" s="3">
        <v>347</v>
      </c>
      <c r="D20" s="3">
        <f t="shared" si="3"/>
        <v>3.1391351546951329E-2</v>
      </c>
      <c r="E20" s="3">
        <v>80</v>
      </c>
      <c r="F20" s="3">
        <f t="shared" si="0"/>
        <v>2.0202020202020204E-2</v>
      </c>
      <c r="G20" s="3">
        <v>1359</v>
      </c>
      <c r="H20" s="3">
        <f t="shared" si="1"/>
        <v>2.1577936202981852E-2</v>
      </c>
    </row>
    <row r="21" spans="1:8" x14ac:dyDescent="0.2">
      <c r="A21" s="3">
        <v>1977</v>
      </c>
      <c r="B21" s="3">
        <f t="shared" si="2"/>
        <v>46</v>
      </c>
      <c r="C21" s="3">
        <v>377</v>
      </c>
      <c r="D21" s="3">
        <f t="shared" si="3"/>
        <v>3.4105301248416861E-2</v>
      </c>
      <c r="E21" s="3">
        <v>81</v>
      </c>
      <c r="F21" s="3">
        <f t="shared" si="0"/>
        <v>2.0454545454545454E-2</v>
      </c>
      <c r="G21" s="3">
        <v>1537</v>
      </c>
      <c r="H21" s="3">
        <f t="shared" si="1"/>
        <v>2.4404185389244375E-2</v>
      </c>
    </row>
    <row r="22" spans="1:8" x14ac:dyDescent="0.2">
      <c r="A22" s="3">
        <v>1978</v>
      </c>
      <c r="B22" s="3">
        <f t="shared" si="2"/>
        <v>45</v>
      </c>
      <c r="C22" s="3">
        <v>348</v>
      </c>
      <c r="D22" s="3">
        <f t="shared" si="3"/>
        <v>3.1481816537000183E-2</v>
      </c>
      <c r="E22" s="3">
        <v>79</v>
      </c>
      <c r="F22" s="3">
        <f t="shared" si="0"/>
        <v>1.994949494949495E-2</v>
      </c>
      <c r="G22" s="3">
        <v>1505</v>
      </c>
      <c r="H22" s="3">
        <f t="shared" si="1"/>
        <v>2.3896095647893811E-2</v>
      </c>
    </row>
    <row r="23" spans="1:8" x14ac:dyDescent="0.2">
      <c r="A23" s="3">
        <v>1979</v>
      </c>
      <c r="B23" s="3">
        <f t="shared" si="2"/>
        <v>44</v>
      </c>
      <c r="C23" s="3">
        <v>339</v>
      </c>
      <c r="D23" s="3">
        <f t="shared" si="3"/>
        <v>3.0667631626560519E-2</v>
      </c>
      <c r="E23" s="3">
        <v>101</v>
      </c>
      <c r="F23" s="3">
        <f t="shared" si="0"/>
        <v>2.5505050505050506E-2</v>
      </c>
      <c r="G23" s="3">
        <v>1453</v>
      </c>
      <c r="H23" s="3">
        <f t="shared" si="1"/>
        <v>2.307044981819914E-2</v>
      </c>
    </row>
    <row r="24" spans="1:8" x14ac:dyDescent="0.2">
      <c r="A24" s="3">
        <v>1980</v>
      </c>
      <c r="B24" s="3">
        <f t="shared" si="2"/>
        <v>43</v>
      </c>
      <c r="C24" s="3">
        <v>335</v>
      </c>
      <c r="D24" s="3">
        <f t="shared" si="3"/>
        <v>3.0305771666365118E-2</v>
      </c>
      <c r="E24" s="3">
        <v>111</v>
      </c>
      <c r="F24" s="3">
        <f t="shared" si="0"/>
        <v>2.803030303030303E-2</v>
      </c>
      <c r="G24" s="3">
        <v>1473</v>
      </c>
      <c r="H24" s="3">
        <f t="shared" si="1"/>
        <v>2.3388005906543243E-2</v>
      </c>
    </row>
    <row r="25" spans="1:8" x14ac:dyDescent="0.2">
      <c r="A25" s="3">
        <v>1981</v>
      </c>
      <c r="B25" s="3">
        <f t="shared" si="2"/>
        <v>42</v>
      </c>
      <c r="C25" s="3">
        <v>310</v>
      </c>
      <c r="D25" s="3">
        <f t="shared" si="3"/>
        <v>2.8044146915143838E-2</v>
      </c>
      <c r="E25" s="3">
        <v>79</v>
      </c>
      <c r="F25" s="3">
        <f t="shared" si="0"/>
        <v>1.994949494949495E-2</v>
      </c>
      <c r="G25" s="3">
        <v>1443</v>
      </c>
      <c r="H25" s="3">
        <f t="shared" si="1"/>
        <v>2.2911671774027087E-2</v>
      </c>
    </row>
    <row r="26" spans="1:8" x14ac:dyDescent="0.2">
      <c r="A26" s="3">
        <v>1982</v>
      </c>
      <c r="B26" s="3">
        <f t="shared" si="2"/>
        <v>41</v>
      </c>
      <c r="C26" s="3">
        <v>305</v>
      </c>
      <c r="D26" s="3">
        <f t="shared" si="3"/>
        <v>2.7591821964899583E-2</v>
      </c>
      <c r="E26" s="3">
        <v>92</v>
      </c>
      <c r="F26" s="3">
        <f t="shared" si="0"/>
        <v>2.3232323232323233E-2</v>
      </c>
      <c r="G26" s="3">
        <v>1626</v>
      </c>
      <c r="H26" s="3">
        <f t="shared" si="1"/>
        <v>2.5817309982375636E-2</v>
      </c>
    </row>
    <row r="27" spans="1:8" x14ac:dyDescent="0.2">
      <c r="A27" s="3">
        <v>1983</v>
      </c>
      <c r="B27" s="3">
        <f t="shared" si="2"/>
        <v>40</v>
      </c>
      <c r="C27" s="3">
        <v>305</v>
      </c>
      <c r="D27" s="3">
        <f t="shared" si="3"/>
        <v>2.7591821964899583E-2</v>
      </c>
      <c r="E27" s="3">
        <v>88</v>
      </c>
      <c r="F27" s="3">
        <f t="shared" si="0"/>
        <v>2.2222222222222223E-2</v>
      </c>
      <c r="G27" s="3">
        <v>1799</v>
      </c>
      <c r="H27" s="3">
        <f t="shared" si="1"/>
        <v>2.8564170146552135E-2</v>
      </c>
    </row>
    <row r="28" spans="1:8" x14ac:dyDescent="0.2">
      <c r="A28" s="3">
        <v>1984</v>
      </c>
      <c r="B28" s="3">
        <f t="shared" si="2"/>
        <v>39</v>
      </c>
      <c r="C28" s="3">
        <v>357</v>
      </c>
      <c r="D28" s="3">
        <f t="shared" si="3"/>
        <v>3.229600144743984E-2</v>
      </c>
      <c r="E28" s="3">
        <v>113</v>
      </c>
      <c r="F28" s="3">
        <f t="shared" si="0"/>
        <v>2.8535353535353535E-2</v>
      </c>
      <c r="G28" s="3">
        <v>1910</v>
      </c>
      <c r="H28" s="3">
        <f t="shared" si="1"/>
        <v>3.032660643686191E-2</v>
      </c>
    </row>
    <row r="29" spans="1:8" x14ac:dyDescent="0.2">
      <c r="A29" s="3">
        <v>1985</v>
      </c>
      <c r="B29" s="3">
        <f t="shared" si="2"/>
        <v>38</v>
      </c>
      <c r="C29" s="3">
        <v>350</v>
      </c>
      <c r="D29" s="3">
        <f t="shared" si="3"/>
        <v>3.1662746517097884E-2</v>
      </c>
      <c r="E29" s="3">
        <v>99</v>
      </c>
      <c r="F29" s="3">
        <f t="shared" si="0"/>
        <v>2.5000000000000001E-2</v>
      </c>
      <c r="G29" s="3">
        <v>2038</v>
      </c>
      <c r="H29" s="3">
        <f t="shared" si="1"/>
        <v>3.2358965402264177E-2</v>
      </c>
    </row>
    <row r="30" spans="1:8" x14ac:dyDescent="0.2">
      <c r="A30" s="3">
        <v>1986</v>
      </c>
      <c r="B30" s="3">
        <f t="shared" si="2"/>
        <v>37</v>
      </c>
      <c r="C30" s="3">
        <v>378</v>
      </c>
      <c r="D30" s="3">
        <f t="shared" si="3"/>
        <v>3.4195766238465715E-2</v>
      </c>
      <c r="E30" s="3">
        <v>101</v>
      </c>
      <c r="F30" s="3">
        <f t="shared" si="0"/>
        <v>2.5505050505050506E-2</v>
      </c>
      <c r="G30" s="3">
        <v>2283</v>
      </c>
      <c r="H30" s="3">
        <f t="shared" si="1"/>
        <v>3.6249027484479446E-2</v>
      </c>
    </row>
    <row r="31" spans="1:8" x14ac:dyDescent="0.2">
      <c r="A31" s="3">
        <v>1987</v>
      </c>
      <c r="B31" s="3">
        <f t="shared" si="2"/>
        <v>36</v>
      </c>
      <c r="C31" s="3">
        <v>334</v>
      </c>
      <c r="D31" s="3">
        <f t="shared" si="3"/>
        <v>3.0215306676316264E-2</v>
      </c>
      <c r="E31" s="3">
        <v>117</v>
      </c>
      <c r="F31" s="3">
        <f t="shared" si="0"/>
        <v>2.9545454545454545E-2</v>
      </c>
      <c r="G31" s="3">
        <v>2321</v>
      </c>
      <c r="H31" s="3">
        <f t="shared" si="1"/>
        <v>3.6852384052333244E-2</v>
      </c>
    </row>
    <row r="32" spans="1:8" x14ac:dyDescent="0.2">
      <c r="A32" s="3">
        <v>1988</v>
      </c>
      <c r="B32" s="3">
        <f t="shared" si="2"/>
        <v>35</v>
      </c>
      <c r="C32" s="3">
        <v>332</v>
      </c>
      <c r="D32" s="3">
        <f t="shared" si="3"/>
        <v>3.0034376696218563E-2</v>
      </c>
      <c r="E32" s="3">
        <v>120</v>
      </c>
      <c r="F32" s="3">
        <f t="shared" si="0"/>
        <v>3.0303030303030304E-2</v>
      </c>
      <c r="G32" s="3">
        <v>2460</v>
      </c>
      <c r="H32" s="3">
        <f t="shared" si="1"/>
        <v>3.9059398866324764E-2</v>
      </c>
    </row>
    <row r="33" spans="1:8" x14ac:dyDescent="0.2">
      <c r="A33" s="3">
        <v>1989</v>
      </c>
      <c r="B33" s="3">
        <f t="shared" si="2"/>
        <v>34</v>
      </c>
      <c r="C33" s="3">
        <v>338</v>
      </c>
      <c r="D33" s="3">
        <f t="shared" si="3"/>
        <v>3.0577166636511669E-2</v>
      </c>
      <c r="E33" s="3">
        <v>104</v>
      </c>
      <c r="F33" s="3">
        <f t="shared" si="0"/>
        <v>2.6262626262626262E-2</v>
      </c>
      <c r="G33" s="3">
        <v>2715</v>
      </c>
      <c r="H33" s="3">
        <f t="shared" si="1"/>
        <v>4.3108238992712086E-2</v>
      </c>
    </row>
    <row r="34" spans="1:8" x14ac:dyDescent="0.2">
      <c r="A34" s="3">
        <v>1990</v>
      </c>
      <c r="B34" s="3">
        <f t="shared" si="2"/>
        <v>33</v>
      </c>
      <c r="C34" s="3">
        <v>342</v>
      </c>
      <c r="D34" s="3">
        <f t="shared" si="3"/>
        <v>3.0939026596707074E-2</v>
      </c>
      <c r="E34" s="3">
        <v>114</v>
      </c>
      <c r="F34" s="3">
        <f t="shared" si="0"/>
        <v>2.8787878787878789E-2</v>
      </c>
      <c r="G34" s="3">
        <v>2920</v>
      </c>
      <c r="H34" s="3">
        <f t="shared" si="1"/>
        <v>4.6363188898239149E-2</v>
      </c>
    </row>
    <row r="35" spans="1:8" x14ac:dyDescent="0.2">
      <c r="A35" s="3">
        <v>1991</v>
      </c>
      <c r="B35" s="3">
        <f t="shared" si="2"/>
        <v>32</v>
      </c>
      <c r="C35" s="3">
        <v>348</v>
      </c>
      <c r="D35" s="3">
        <f t="shared" si="3"/>
        <v>3.1481816537000183E-2</v>
      </c>
      <c r="E35" s="3">
        <v>132</v>
      </c>
      <c r="F35" s="3">
        <f t="shared" si="0"/>
        <v>3.3333333333333333E-2</v>
      </c>
      <c r="G35" s="3">
        <v>3117</v>
      </c>
      <c r="H35" s="3">
        <f t="shared" si="1"/>
        <v>4.9491116368428574E-2</v>
      </c>
    </row>
    <row r="36" spans="1:8" x14ac:dyDescent="0.2">
      <c r="A36" s="3">
        <v>1992</v>
      </c>
      <c r="B36" s="3">
        <f t="shared" si="2"/>
        <v>31</v>
      </c>
      <c r="C36" s="3">
        <v>349</v>
      </c>
      <c r="D36" s="3">
        <f t="shared" si="3"/>
        <v>3.157228152704903E-2</v>
      </c>
      <c r="E36" s="3">
        <v>132</v>
      </c>
      <c r="F36" s="3">
        <f t="shared" si="0"/>
        <v>3.3333333333333333E-2</v>
      </c>
      <c r="G36" s="3">
        <v>3669</v>
      </c>
      <c r="H36" s="3">
        <f t="shared" si="1"/>
        <v>5.8255664406725839E-2</v>
      </c>
    </row>
    <row r="37" spans="1:8" x14ac:dyDescent="0.2">
      <c r="A37" s="3">
        <v>1993</v>
      </c>
      <c r="B37" s="3">
        <f t="shared" si="2"/>
        <v>30</v>
      </c>
      <c r="C37" s="3">
        <v>343</v>
      </c>
      <c r="D37" s="3">
        <f t="shared" si="3"/>
        <v>3.1029491586755924E-2</v>
      </c>
      <c r="E37" s="3">
        <v>135</v>
      </c>
      <c r="F37" s="3">
        <f t="shared" si="0"/>
        <v>3.4090909090909088E-2</v>
      </c>
      <c r="G37" s="3">
        <v>3721</v>
      </c>
      <c r="H37" s="3">
        <f t="shared" si="1"/>
        <v>5.9081310236420506E-2</v>
      </c>
    </row>
    <row r="38" spans="1:8" x14ac:dyDescent="0.2">
      <c r="A38" s="3">
        <v>1994</v>
      </c>
      <c r="B38" s="3">
        <f t="shared" si="2"/>
        <v>29</v>
      </c>
      <c r="C38" s="3">
        <v>354</v>
      </c>
      <c r="D38" s="3">
        <f t="shared" si="3"/>
        <v>3.2024606477293285E-2</v>
      </c>
      <c r="E38" s="3">
        <v>148</v>
      </c>
      <c r="F38" s="3">
        <f t="shared" si="0"/>
        <v>3.7373737373737372E-2</v>
      </c>
      <c r="G38" s="3">
        <v>4303</v>
      </c>
      <c r="H38" s="3">
        <f t="shared" si="1"/>
        <v>6.8322192407233931E-2</v>
      </c>
    </row>
    <row r="39" spans="1:8" x14ac:dyDescent="0.2">
      <c r="A39" s="3">
        <v>1995</v>
      </c>
      <c r="B39" s="3">
        <f t="shared" si="2"/>
        <v>28</v>
      </c>
      <c r="C39" s="3">
        <v>383</v>
      </c>
      <c r="D39" s="3">
        <f t="shared" si="3"/>
        <v>3.464809118870997E-2</v>
      </c>
      <c r="E39" s="3">
        <v>144</v>
      </c>
      <c r="F39" s="3">
        <f t="shared" si="0"/>
        <v>3.6363636363636362E-2</v>
      </c>
      <c r="G39" s="3">
        <v>3601</v>
      </c>
      <c r="H39" s="3">
        <f t="shared" si="1"/>
        <v>5.7175973706355888E-2</v>
      </c>
    </row>
    <row r="40" spans="1:8" x14ac:dyDescent="0.2">
      <c r="A40" s="3">
        <v>1996</v>
      </c>
      <c r="B40" s="3">
        <f t="shared" si="2"/>
        <v>27</v>
      </c>
      <c r="C40" s="3">
        <v>337</v>
      </c>
      <c r="D40" s="3">
        <f t="shared" si="3"/>
        <v>3.0486701646462819E-2</v>
      </c>
      <c r="E40" s="3">
        <v>186</v>
      </c>
      <c r="F40" s="3">
        <f t="shared" si="0"/>
        <v>4.6969696969696967E-2</v>
      </c>
      <c r="G40" s="3">
        <v>1570</v>
      </c>
      <c r="H40" s="3">
        <f t="shared" si="1"/>
        <v>2.4928152935012146E-2</v>
      </c>
    </row>
    <row r="41" spans="1:8" x14ac:dyDescent="0.2">
      <c r="A41" s="3">
        <v>1997</v>
      </c>
      <c r="B41" s="3">
        <f t="shared" si="2"/>
        <v>26</v>
      </c>
      <c r="C41" s="3">
        <v>327</v>
      </c>
      <c r="D41" s="3">
        <f t="shared" si="3"/>
        <v>2.9582051745974308E-2</v>
      </c>
      <c r="E41" s="3">
        <v>169</v>
      </c>
      <c r="F41" s="3">
        <f t="shared" si="0"/>
        <v>4.2676767676767674E-2</v>
      </c>
      <c r="G41" s="3">
        <v>1061</v>
      </c>
      <c r="H41" s="3">
        <f t="shared" si="1"/>
        <v>1.6846350486654706E-2</v>
      </c>
    </row>
    <row r="42" spans="1:8" x14ac:dyDescent="0.2">
      <c r="A42" s="3">
        <v>1998</v>
      </c>
      <c r="B42" s="3">
        <f t="shared" si="2"/>
        <v>25</v>
      </c>
      <c r="C42" s="3">
        <v>323</v>
      </c>
      <c r="D42" s="3">
        <f t="shared" si="3"/>
        <v>2.9220191785778903E-2</v>
      </c>
      <c r="E42" s="3">
        <v>208</v>
      </c>
      <c r="F42" s="3">
        <f t="shared" si="0"/>
        <v>5.2525252525252523E-2</v>
      </c>
      <c r="G42" s="3">
        <v>907</v>
      </c>
      <c r="H42" s="3">
        <f t="shared" si="1"/>
        <v>1.4401168606405106E-2</v>
      </c>
    </row>
    <row r="43" spans="1:8" x14ac:dyDescent="0.2">
      <c r="A43" s="3">
        <v>1999</v>
      </c>
      <c r="B43" s="3">
        <f t="shared" si="2"/>
        <v>24</v>
      </c>
      <c r="C43" s="3">
        <v>260</v>
      </c>
      <c r="D43" s="3">
        <f t="shared" si="3"/>
        <v>2.3520897412701285E-2</v>
      </c>
      <c r="E43" s="3">
        <v>187</v>
      </c>
      <c r="F43" s="3">
        <f t="shared" si="0"/>
        <v>4.7222222222222221E-2</v>
      </c>
      <c r="G43" s="3">
        <v>700</v>
      </c>
      <c r="H43" s="3">
        <f t="shared" si="1"/>
        <v>1.1114463092043633E-2</v>
      </c>
    </row>
    <row r="44" spans="1:8" x14ac:dyDescent="0.2">
      <c r="A44" s="3">
        <v>2000</v>
      </c>
      <c r="B44" s="3">
        <f t="shared" si="2"/>
        <v>23</v>
      </c>
      <c r="C44" s="3">
        <v>248</v>
      </c>
      <c r="D44" s="3">
        <f t="shared" si="3"/>
        <v>2.2435317532115071E-2</v>
      </c>
      <c r="E44" s="3">
        <v>161</v>
      </c>
      <c r="F44" s="3">
        <f t="shared" si="0"/>
        <v>4.0656565656565655E-2</v>
      </c>
      <c r="G44" s="3">
        <v>613</v>
      </c>
      <c r="H44" s="3">
        <f t="shared" si="1"/>
        <v>9.7330941077467814E-3</v>
      </c>
    </row>
    <row r="45" spans="1:8" x14ac:dyDescent="0.2">
      <c r="A45" s="3">
        <v>2001</v>
      </c>
      <c r="B45" s="3">
        <f t="shared" si="2"/>
        <v>22</v>
      </c>
      <c r="C45" s="3">
        <v>214</v>
      </c>
      <c r="D45" s="3">
        <f t="shared" si="3"/>
        <v>1.9359507870454134E-2</v>
      </c>
      <c r="E45" s="3">
        <v>135</v>
      </c>
      <c r="F45" s="3">
        <f t="shared" si="0"/>
        <v>3.4090909090909088E-2</v>
      </c>
      <c r="G45" s="3">
        <v>501</v>
      </c>
      <c r="H45" s="3">
        <f t="shared" si="1"/>
        <v>7.9547800130198004E-3</v>
      </c>
    </row>
    <row r="46" spans="1:8" x14ac:dyDescent="0.2">
      <c r="A46" s="3">
        <v>2002</v>
      </c>
      <c r="B46" s="3">
        <f t="shared" si="2"/>
        <v>21</v>
      </c>
      <c r="C46" s="3">
        <v>138</v>
      </c>
      <c r="D46" s="3">
        <f t="shared" si="3"/>
        <v>1.2484168626741451E-2</v>
      </c>
      <c r="E46" s="3">
        <v>124</v>
      </c>
      <c r="F46" s="3">
        <f t="shared" si="0"/>
        <v>3.1313131313131314E-2</v>
      </c>
      <c r="G46" s="3">
        <v>382</v>
      </c>
      <c r="H46" s="3">
        <f t="shared" si="1"/>
        <v>6.0653212873723822E-3</v>
      </c>
    </row>
    <row r="47" spans="1:8" x14ac:dyDescent="0.2">
      <c r="A47" s="3">
        <v>2003</v>
      </c>
      <c r="B47" s="3">
        <f t="shared" si="2"/>
        <v>20</v>
      </c>
      <c r="C47" s="3">
        <v>75</v>
      </c>
      <c r="D47" s="3">
        <f t="shared" si="3"/>
        <v>6.7848742536638319E-3</v>
      </c>
      <c r="E47" s="3">
        <v>50</v>
      </c>
      <c r="F47" s="3">
        <f t="shared" si="0"/>
        <v>1.2626262626262626E-2</v>
      </c>
      <c r="G47" s="3">
        <v>183</v>
      </c>
      <c r="H47" s="3">
        <f t="shared" si="1"/>
        <v>2.9056382083485497E-3</v>
      </c>
    </row>
    <row r="48" spans="1:8" x14ac:dyDescent="0.2">
      <c r="A48" s="3">
        <v>2004</v>
      </c>
      <c r="B48" s="3">
        <f t="shared" si="2"/>
        <v>19</v>
      </c>
      <c r="C48" s="3">
        <v>10</v>
      </c>
      <c r="D48" s="3">
        <f t="shared" si="3"/>
        <v>9.046499004885109E-4</v>
      </c>
      <c r="E48" s="3">
        <v>1</v>
      </c>
      <c r="F48" s="3">
        <f t="shared" si="0"/>
        <v>2.5252525252525253E-4</v>
      </c>
      <c r="G48" s="3">
        <v>25</v>
      </c>
      <c r="H48" s="3">
        <f t="shared" si="1"/>
        <v>3.9694511043012972E-4</v>
      </c>
    </row>
    <row r="49" spans="1:8" x14ac:dyDescent="0.2">
      <c r="A49" s="3">
        <v>2005</v>
      </c>
      <c r="B49" s="3">
        <f t="shared" si="2"/>
        <v>18</v>
      </c>
      <c r="C49" s="3">
        <v>1</v>
      </c>
      <c r="D49" s="3">
        <f>C49/11054</f>
        <v>9.0464990048851095E-5</v>
      </c>
      <c r="E49" s="3">
        <v>0</v>
      </c>
      <c r="F49" s="3">
        <f>E49/3960</f>
        <v>0</v>
      </c>
      <c r="G49" s="3">
        <v>2</v>
      </c>
      <c r="H49" s="3">
        <f>G49/62981</f>
        <v>3.1755608834410381E-5</v>
      </c>
    </row>
    <row r="50" spans="1:8" x14ac:dyDescent="0.2">
      <c r="B50" s="4" t="s">
        <v>9</v>
      </c>
      <c r="C50" s="4">
        <f t="shared" ref="C50:H50" si="4">SUM(C2:C49)</f>
        <v>11054</v>
      </c>
      <c r="D50" s="3">
        <f t="shared" si="4"/>
        <v>0.99999999999999989</v>
      </c>
      <c r="E50" s="4">
        <f t="shared" si="4"/>
        <v>3960</v>
      </c>
      <c r="F50" s="3">
        <f t="shared" si="4"/>
        <v>0.99999999999999978</v>
      </c>
      <c r="G50" s="4">
        <f t="shared" si="4"/>
        <v>62981</v>
      </c>
      <c r="H50" s="3">
        <f t="shared" si="4"/>
        <v>0.99999999999999989</v>
      </c>
    </row>
    <row r="51" spans="1:8" x14ac:dyDescent="0.2">
      <c r="B51" s="4" t="s">
        <v>10</v>
      </c>
      <c r="C51" s="4">
        <f>SUMPRODUCT(B2:B49, C2:C49)/SUM(C2:C49)</f>
        <v>38.124208431337074</v>
      </c>
      <c r="E51" s="4">
        <f>SUMPRODUCT(B2:B49, E2:E49)/SUM(E2:E49)</f>
        <v>34.929797979797982</v>
      </c>
      <c r="G51" s="4">
        <f>SUMPRODUCT(B2:B49, G2:G49)/SUM(G2:G49)</f>
        <v>37.161493148727395</v>
      </c>
    </row>
    <row r="52" spans="1:8" x14ac:dyDescent="0.2">
      <c r="B52" s="4" t="s">
        <v>11</v>
      </c>
      <c r="C52" s="4" cm="1">
        <f t="array" ref="C52">SQRT(SUMPRODUCT((B2:B49-C51)^2, C2:C49) / SUM(C2:C49, -1))</f>
        <v>9.9224007263023886</v>
      </c>
      <c r="E52" s="4" cm="1">
        <f t="array" ref="E52">SQRT(SUMPRODUCT((B2:B49-E51)^2, E2:E49) / SUM(E2:E49, -1))</f>
        <v>10.115180120268102</v>
      </c>
      <c r="G52" s="4" cm="1">
        <f t="array" ref="G52">SQRT(SUMPRODUCT((B2:B49-G51)^2, G2:G49) / SUM(G2:G49, -1))</f>
        <v>9.1282006207831579</v>
      </c>
    </row>
    <row r="53" spans="1:8" x14ac:dyDescent="0.2">
      <c r="B53" s="4" t="s">
        <v>12</v>
      </c>
      <c r="C53" s="4">
        <v>38</v>
      </c>
      <c r="D53" s="4"/>
      <c r="E53" s="4">
        <v>33</v>
      </c>
      <c r="F53" s="4"/>
      <c r="G53" s="4">
        <v>35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ACC9A-B926-2949-B9E3-4708BC8131EB}">
  <dimension ref="A1:A3"/>
  <sheetViews>
    <sheetView workbookViewId="0">
      <pane ySplit="1" topLeftCell="A2" activePane="bottomLeft" state="frozen"/>
      <selection pane="bottomLeft" activeCell="A3" sqref="A3"/>
    </sheetView>
  </sheetViews>
  <sheetFormatPr baseColWidth="10" defaultRowHeight="16" x14ac:dyDescent="0.2"/>
  <sheetData>
    <row r="1" spans="1:1" s="1" customFormat="1" x14ac:dyDescent="0.2">
      <c r="A1" s="1" t="s">
        <v>8</v>
      </c>
    </row>
    <row r="2" spans="1:1" x14ac:dyDescent="0.2">
      <c r="A2" s="2">
        <v>45231</v>
      </c>
    </row>
    <row r="3" spans="1:1" x14ac:dyDescent="0.2">
      <c r="A3" s="2">
        <v>45431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2024-05-19</vt:lpstr>
      <vt:lpstr>Data 2023-11-01</vt:lpstr>
      <vt:lpstr>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Berkutov</dc:creator>
  <cp:lastModifiedBy>Vladimir Berkutov</cp:lastModifiedBy>
  <dcterms:created xsi:type="dcterms:W3CDTF">2023-11-01T17:36:01Z</dcterms:created>
  <dcterms:modified xsi:type="dcterms:W3CDTF">2024-05-19T20:49:36Z</dcterms:modified>
</cp:coreProperties>
</file>